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embeddings/oleObject3.bin" ContentType="application/vnd.openxmlformats-officedocument.oleObject"/>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embeddings/oleObject4.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embeddings/oleObject5.bin" ContentType="application/vnd.openxmlformats-officedocument.oleObject"/>
  <Override PartName="/xl/drawings/drawing8.xml" ContentType="application/vnd.openxmlformats-officedocument.drawing+xml"/>
  <Override PartName="/xl/embeddings/oleObject6.bin" ContentType="application/vnd.openxmlformats-officedocument.oleObject"/>
  <Override PartName="/xl/drawings/drawing9.xml" ContentType="application/vnd.openxmlformats-officedocument.drawing+xml"/>
  <Override PartName="/xl/embeddings/oleObject7.bin" ContentType="application/vnd.openxmlformats-officedocument.oleObject"/>
  <Override PartName="/xl/drawings/drawing10.xml" ContentType="application/vnd.openxmlformats-officedocument.drawing+xml"/>
  <Override PartName="/xl/embeddings/oleObject8.bin" ContentType="application/vnd.openxmlformats-officedocument.oleObject"/>
  <Override PartName="/xl/drawings/drawing11.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12.xml" ContentType="application/vnd.openxmlformats-officedocument.drawing+xml"/>
  <Override PartName="/xl/embeddings/oleObject11.bin" ContentType="application/vnd.openxmlformats-officedocument.oleObject"/>
  <Override PartName="/xl/drawings/drawing13.xml" ContentType="application/vnd.openxmlformats-officedocument.drawing+xml"/>
  <Override PartName="/xl/embeddings/oleObject12.bin" ContentType="application/vnd.openxmlformats-officedocument.oleObject"/>
  <Override PartName="/xl/drawings/drawing14.xml" ContentType="application/vnd.openxmlformats-officedocument.drawing+xml"/>
  <Override PartName="/xl/embeddings/oleObject13.bin" ContentType="application/vnd.openxmlformats-officedocument.oleObject"/>
  <Override PartName="/xl/drawings/drawing15.xml" ContentType="application/vnd.openxmlformats-officedocument.drawing+xml"/>
  <Override PartName="/xl/embeddings/oleObject1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0A" lockStructure="1"/>
  <bookViews>
    <workbookView xWindow="15015" yWindow="60" windowWidth="13350" windowHeight="12165" tabRatio="910" firstSheet="4"/>
  </bookViews>
  <sheets>
    <sheet name="A LIRE " sheetId="21" r:id="rId1"/>
    <sheet name="Identification" sheetId="1" r:id="rId2"/>
    <sheet name="Variation" sheetId="16" r:id="rId3"/>
    <sheet name="Tarification" sheetId="2" r:id="rId4"/>
    <sheet name="info reglementation" sheetId="3" r:id="rId5"/>
    <sheet name="Compte de Résultat" sheetId="4" r:id="rId6"/>
    <sheet name="Notice Compte de Résultat" sheetId="15" r:id="rId7"/>
    <sheet name="données activités - de 6 ans p5" sheetId="5" r:id="rId8"/>
    <sheet name="sejours- 6 ans p6" sheetId="6" r:id="rId9"/>
    <sheet name="données activités 6 11 ans p7" sheetId="9" r:id="rId10"/>
    <sheet name="sejours 6-11  ans p8" sheetId="10" r:id="rId11"/>
    <sheet name="données activités 12-17 ans p9" sheetId="11" r:id="rId12"/>
    <sheet name="sejours12-17 ans p10" sheetId="12" r:id="rId13"/>
    <sheet name="methode calcul PS" sheetId="7" r:id="rId14"/>
    <sheet name="barèmes" sheetId="8" r:id="rId15"/>
    <sheet name="Mon enfant.fr" sheetId="20" r:id="rId16"/>
    <sheet name="Feuil2" sheetId="17" r:id="rId17"/>
    <sheet name="Feuil3" sheetId="18" r:id="rId18"/>
    <sheet name="Feuil1" sheetId="19" r:id="rId19"/>
  </sheets>
  <externalReferences>
    <externalReference r:id="rId20"/>
  </externalReferences>
  <definedNames>
    <definedName name="A" localSheetId="15">#REF!</definedName>
    <definedName name="A" localSheetId="6">#REF!</definedName>
    <definedName name="A" localSheetId="2">#REF!</definedName>
    <definedName name="A">Tarification!#REF!</definedName>
    <definedName name="fact" localSheetId="15">#REF!</definedName>
    <definedName name="fact" localSheetId="6">#REF!</definedName>
    <definedName name="fact" localSheetId="2">#REF!</definedName>
    <definedName name="fact">Tarification!#REF!</definedName>
    <definedName name="j0j">'données activités - de 6 ans p5'!$O$7:$O$18</definedName>
    <definedName name="REALISEES" localSheetId="15">#REF!</definedName>
    <definedName name="REALISEES" localSheetId="6">#REF!</definedName>
    <definedName name="REALISEES" localSheetId="2">#REF!</definedName>
    <definedName name="REALISEES">Tarification!#REF!</definedName>
    <definedName name="_xlnm.Print_Area" localSheetId="0">'A LIRE '!$A$1:$B$43</definedName>
    <definedName name="_xlnm.Print_Area" localSheetId="14">barèmes!$A$1:$I$47</definedName>
    <definedName name="_xlnm.Print_Area" localSheetId="5">'Compte de Résultat'!$A$1:$F$38</definedName>
    <definedName name="_xlnm.Print_Area" localSheetId="7">'données activités - de 6 ans p5'!$A$1:$J$34</definedName>
    <definedName name="_xlnm.Print_Area" localSheetId="11">'données activités 12-17 ans p9'!$A$1:$J$34</definedName>
    <definedName name="_xlnm.Print_Area" localSheetId="9">'données activités 6 11 ans p7'!$A$1:$J$34</definedName>
    <definedName name="_xlnm.Print_Area" localSheetId="1">Identification!$A$1:$I$62</definedName>
    <definedName name="_xlnm.Print_Area" localSheetId="4">'info reglementation'!$A$1:$I$58</definedName>
    <definedName name="_xlnm.Print_Area" localSheetId="13">'methode calcul PS'!$A$1:$M$71</definedName>
    <definedName name="_xlnm.Print_Area" localSheetId="15">'Mon enfant.fr'!$A$1:$G$24</definedName>
    <definedName name="_xlnm.Print_Area" localSheetId="6">'Notice Compte de Résultat'!$A$1:$H$58</definedName>
    <definedName name="_xlnm.Print_Area" localSheetId="8">'sejours- 6 ans p6'!$A$1:$H$53</definedName>
    <definedName name="_xlnm.Print_Area" localSheetId="10">'sejours 6-11  ans p8'!$A$1:$H$54</definedName>
    <definedName name="_xlnm.Print_Area" localSheetId="12">'sejours12-17 ans p10'!$A$1:$H$55</definedName>
    <definedName name="_xlnm.Print_Area" localSheetId="3">Tarification!$A$1:$I$61</definedName>
    <definedName name="_xlnm.Print_Area" localSheetId="2">Variation!$A$1:$I$62</definedName>
  </definedNames>
  <calcPr calcId="145621"/>
  <customWorkbookViews>
    <customWorkbookView name="Frederic FAUGERE 311 - Affichage personnalisé" guid="{BC11E304-D647-4D35-9339-98955CD8DE9B}" mergeInterval="0" personalView="1" maximized="1" windowWidth="1736" windowHeight="841" activeSheetId="5"/>
  </customWorkbookViews>
</workbook>
</file>

<file path=xl/calcChain.xml><?xml version="1.0" encoding="utf-8"?>
<calcChain xmlns="http://schemas.openxmlformats.org/spreadsheetml/2006/main">
  <c r="G15" i="9" l="1"/>
  <c r="D28" i="10"/>
  <c r="C28" i="10"/>
  <c r="D15" i="9" s="1"/>
  <c r="F5" i="11" l="1"/>
  <c r="F5" i="9"/>
  <c r="F5" i="5"/>
  <c r="M28" i="11" l="1"/>
  <c r="M28" i="9"/>
  <c r="M28" i="5"/>
  <c r="M27" i="11"/>
  <c r="M26" i="11"/>
  <c r="M25" i="11"/>
  <c r="M27" i="9"/>
  <c r="M26" i="9"/>
  <c r="M25" i="9"/>
  <c r="M27" i="5"/>
  <c r="M26" i="5"/>
  <c r="M25" i="5"/>
  <c r="H25" i="5"/>
  <c r="M23" i="9" l="1"/>
  <c r="H21" i="9"/>
  <c r="M20" i="9"/>
  <c r="H20" i="9"/>
  <c r="G18" i="9"/>
  <c r="H16" i="9"/>
  <c r="H15" i="9"/>
  <c r="H14" i="9"/>
  <c r="H12" i="9"/>
  <c r="H10" i="9"/>
  <c r="H1" i="1"/>
  <c r="G23" i="9" l="1"/>
  <c r="H2" i="1" l="1"/>
  <c r="H13" i="2"/>
  <c r="F34" i="11" l="1"/>
  <c r="J29" i="11"/>
  <c r="I29" i="11"/>
  <c r="G29" i="11"/>
  <c r="H29" i="11" s="1"/>
  <c r="F29" i="11"/>
  <c r="H28" i="11"/>
  <c r="H27" i="11"/>
  <c r="H26" i="11"/>
  <c r="H25" i="11"/>
  <c r="H21" i="11"/>
  <c r="M20" i="11"/>
  <c r="H20" i="11"/>
  <c r="G18" i="11"/>
  <c r="H16" i="11"/>
  <c r="H14" i="11"/>
  <c r="H12" i="11"/>
  <c r="H10" i="11"/>
  <c r="F34" i="9"/>
  <c r="J29" i="9"/>
  <c r="I29" i="9"/>
  <c r="G29" i="9"/>
  <c r="H29" i="9" s="1"/>
  <c r="F29" i="9"/>
  <c r="H28" i="9"/>
  <c r="H27" i="9"/>
  <c r="H26" i="9"/>
  <c r="H25" i="9"/>
  <c r="H26" i="5"/>
  <c r="H27" i="5" l="1"/>
  <c r="D16" i="2" l="1"/>
  <c r="H9" i="2"/>
  <c r="H10" i="2"/>
  <c r="H11" i="2"/>
  <c r="H12" i="2"/>
  <c r="H14" i="2"/>
  <c r="H15" i="2"/>
  <c r="H8" i="2"/>
  <c r="F16" i="2"/>
  <c r="H16" i="2" l="1"/>
  <c r="F29" i="5" l="1"/>
  <c r="D35" i="12" l="1"/>
  <c r="D28" i="12"/>
  <c r="D21" i="12"/>
  <c r="D14" i="12"/>
  <c r="D35" i="10"/>
  <c r="G17" i="9" s="1"/>
  <c r="D21" i="10"/>
  <c r="G13" i="9" s="1"/>
  <c r="D14" i="10"/>
  <c r="G11" i="9" s="1"/>
  <c r="D51" i="6"/>
  <c r="G22" i="11" s="1"/>
  <c r="D34" i="6"/>
  <c r="G17" i="11" s="1"/>
  <c r="D27" i="6"/>
  <c r="G15" i="11" s="1"/>
  <c r="D20" i="6"/>
  <c r="G13" i="11" s="1"/>
  <c r="D13" i="6"/>
  <c r="G11" i="11" s="1"/>
  <c r="M22" i="11" l="1"/>
  <c r="M21" i="11"/>
  <c r="A24" i="20"/>
  <c r="A23" i="20"/>
  <c r="D71" i="7"/>
  <c r="D70" i="7"/>
  <c r="F34" i="5"/>
  <c r="B61" i="16"/>
  <c r="B60" i="16"/>
  <c r="C28" i="4" l="1"/>
  <c r="G18" i="5" l="1"/>
  <c r="H28" i="5" l="1"/>
  <c r="G29" i="5" l="1"/>
  <c r="H29" i="5" s="1"/>
  <c r="H52" i="12"/>
  <c r="J22" i="11" s="1"/>
  <c r="G52" i="12"/>
  <c r="I22" i="11" s="1"/>
  <c r="D52" i="12"/>
  <c r="C52" i="12"/>
  <c r="F51" i="12"/>
  <c r="F50" i="12"/>
  <c r="F49" i="12"/>
  <c r="F48" i="12"/>
  <c r="F47" i="12"/>
  <c r="F46" i="12"/>
  <c r="F45" i="12"/>
  <c r="F44" i="12"/>
  <c r="F43" i="12"/>
  <c r="F42" i="12"/>
  <c r="F41" i="12"/>
  <c r="F40" i="12"/>
  <c r="F39" i="12"/>
  <c r="F38" i="12"/>
  <c r="F37" i="12"/>
  <c r="H35" i="12"/>
  <c r="J17" i="11" s="1"/>
  <c r="G35" i="12"/>
  <c r="I17" i="11" s="1"/>
  <c r="C35" i="12"/>
  <c r="F34" i="12"/>
  <c r="F33" i="12"/>
  <c r="F32" i="12"/>
  <c r="F31" i="12"/>
  <c r="F30" i="12"/>
  <c r="H28" i="12"/>
  <c r="J15" i="11" s="1"/>
  <c r="G28" i="12"/>
  <c r="I15" i="11" s="1"/>
  <c r="C28" i="12"/>
  <c r="F28" i="12" s="1"/>
  <c r="F27" i="12"/>
  <c r="F26" i="12"/>
  <c r="F25" i="12"/>
  <c r="F24" i="12"/>
  <c r="F23" i="12"/>
  <c r="H21" i="12"/>
  <c r="J13" i="11" s="1"/>
  <c r="G21" i="12"/>
  <c r="I13" i="11" s="1"/>
  <c r="C21" i="12"/>
  <c r="F20" i="12"/>
  <c r="F19" i="12"/>
  <c r="F18" i="12"/>
  <c r="F17" i="12"/>
  <c r="F16" i="12"/>
  <c r="H14" i="12"/>
  <c r="J11" i="11" s="1"/>
  <c r="G14" i="12"/>
  <c r="I11" i="11" s="1"/>
  <c r="C14" i="12"/>
  <c r="F13" i="12"/>
  <c r="F12" i="12"/>
  <c r="F11" i="12"/>
  <c r="F10" i="12"/>
  <c r="F9" i="12"/>
  <c r="H52" i="10"/>
  <c r="J22" i="9" s="1"/>
  <c r="J23" i="9" s="1"/>
  <c r="G52" i="10"/>
  <c r="I22" i="9" s="1"/>
  <c r="I23" i="9" s="1"/>
  <c r="D52" i="10"/>
  <c r="G22" i="9" s="1"/>
  <c r="C52" i="10"/>
  <c r="F51" i="10"/>
  <c r="F50" i="10"/>
  <c r="F49" i="10"/>
  <c r="F48" i="10"/>
  <c r="F47" i="10"/>
  <c r="F46" i="10"/>
  <c r="F45" i="10"/>
  <c r="F44" i="10"/>
  <c r="F43" i="10"/>
  <c r="F42" i="10"/>
  <c r="F41" i="10"/>
  <c r="F40" i="10"/>
  <c r="F39" i="10"/>
  <c r="F38" i="10"/>
  <c r="F37" i="10"/>
  <c r="H35" i="10"/>
  <c r="J17" i="9" s="1"/>
  <c r="G35" i="10"/>
  <c r="I17" i="9" s="1"/>
  <c r="C35" i="10"/>
  <c r="D17" i="9" s="1"/>
  <c r="H17" i="9" s="1"/>
  <c r="F34" i="10"/>
  <c r="F33" i="10"/>
  <c r="F32" i="10"/>
  <c r="F31" i="10"/>
  <c r="F30" i="10"/>
  <c r="H28" i="10"/>
  <c r="J15" i="9" s="1"/>
  <c r="G28" i="10"/>
  <c r="I15" i="9" s="1"/>
  <c r="F28" i="10"/>
  <c r="F27" i="10"/>
  <c r="F26" i="10"/>
  <c r="F25" i="10"/>
  <c r="F24" i="10"/>
  <c r="F23" i="10"/>
  <c r="H21" i="10"/>
  <c r="J13" i="9" s="1"/>
  <c r="G21" i="10"/>
  <c r="I13" i="9" s="1"/>
  <c r="C21" i="10"/>
  <c r="D13" i="9" s="1"/>
  <c r="H13" i="9" s="1"/>
  <c r="F20" i="10"/>
  <c r="F19" i="10"/>
  <c r="F18" i="10"/>
  <c r="F17" i="10"/>
  <c r="F16" i="10"/>
  <c r="H14" i="10"/>
  <c r="J11" i="9" s="1"/>
  <c r="G14" i="10"/>
  <c r="I11" i="9" s="1"/>
  <c r="C14" i="10"/>
  <c r="F13" i="10"/>
  <c r="F12" i="10"/>
  <c r="F11" i="10"/>
  <c r="F10" i="10"/>
  <c r="F9" i="10"/>
  <c r="L16" i="8"/>
  <c r="C25" i="7" s="1"/>
  <c r="J18" i="11" l="1"/>
  <c r="I18" i="11"/>
  <c r="F52" i="12"/>
  <c r="F52" i="10"/>
  <c r="D22" i="9"/>
  <c r="H22" i="9" s="1"/>
  <c r="M22" i="9"/>
  <c r="F23" i="9" s="1"/>
  <c r="H23" i="9" s="1"/>
  <c r="M21" i="9"/>
  <c r="I18" i="9"/>
  <c r="J18" i="9"/>
  <c r="F14" i="10"/>
  <c r="D11" i="9"/>
  <c r="H11" i="9" s="1"/>
  <c r="F14" i="12"/>
  <c r="F21" i="10"/>
  <c r="F35" i="10"/>
  <c r="F21" i="12"/>
  <c r="F35" i="12"/>
  <c r="M20" i="5" l="1"/>
  <c r="F41" i="6" l="1"/>
  <c r="F42" i="6"/>
  <c r="F43" i="6"/>
  <c r="F44" i="6"/>
  <c r="F45" i="6"/>
  <c r="F46" i="6"/>
  <c r="F47" i="6"/>
  <c r="F48" i="6"/>
  <c r="F49" i="6"/>
  <c r="F50" i="6"/>
  <c r="F40" i="6"/>
  <c r="F39" i="6"/>
  <c r="F38" i="6"/>
  <c r="F37" i="6"/>
  <c r="F36" i="6"/>
  <c r="F33" i="6"/>
  <c r="F32" i="6"/>
  <c r="F31" i="6"/>
  <c r="F30" i="6"/>
  <c r="F29" i="6"/>
  <c r="F26" i="6"/>
  <c r="F25" i="6"/>
  <c r="F24" i="6"/>
  <c r="F23" i="6"/>
  <c r="F22" i="6"/>
  <c r="F19" i="6"/>
  <c r="F18" i="6"/>
  <c r="F17" i="6"/>
  <c r="F16" i="6"/>
  <c r="F15" i="6"/>
  <c r="F9" i="6"/>
  <c r="F10" i="6"/>
  <c r="F11" i="6"/>
  <c r="F12" i="6"/>
  <c r="F8" i="6"/>
  <c r="I29" i="5"/>
  <c r="H21" i="5" l="1"/>
  <c r="H20" i="5"/>
  <c r="H16" i="5"/>
  <c r="H14" i="5"/>
  <c r="H12" i="5"/>
  <c r="H10" i="5"/>
  <c r="C13" i="6"/>
  <c r="D11" i="11" s="1"/>
  <c r="H11" i="11" s="1"/>
  <c r="C20" i="6"/>
  <c r="D13" i="11" s="1"/>
  <c r="H13" i="11" s="1"/>
  <c r="C27" i="6"/>
  <c r="D15" i="11" s="1"/>
  <c r="H15" i="11" s="1"/>
  <c r="G15" i="5"/>
  <c r="G22" i="5"/>
  <c r="C34" i="6"/>
  <c r="D17" i="11" s="1"/>
  <c r="H17" i="11" s="1"/>
  <c r="C51" i="6"/>
  <c r="D22" i="5" l="1"/>
  <c r="H22" i="5" s="1"/>
  <c r="D22" i="11"/>
  <c r="H22" i="11" s="1"/>
  <c r="M22" i="5"/>
  <c r="M21" i="5"/>
  <c r="F34" i="6"/>
  <c r="D17" i="5"/>
  <c r="G17" i="5"/>
  <c r="F27" i="6"/>
  <c r="D15" i="5"/>
  <c r="F20" i="6"/>
  <c r="D13" i="5"/>
  <c r="G13" i="5"/>
  <c r="H15" i="5"/>
  <c r="G11" i="5"/>
  <c r="D11" i="5"/>
  <c r="F13" i="6"/>
  <c r="F51" i="6"/>
  <c r="J29" i="5"/>
  <c r="B59" i="1"/>
  <c r="B55" i="12" s="1"/>
  <c r="A59" i="1"/>
  <c r="H3" i="1"/>
  <c r="A34" i="11" l="1"/>
  <c r="A34" i="9"/>
  <c r="B34" i="5"/>
  <c r="B34" i="11"/>
  <c r="B34" i="9"/>
  <c r="D54" i="12"/>
  <c r="A54" i="10"/>
  <c r="B38" i="4"/>
  <c r="A34" i="5"/>
  <c r="A53" i="6"/>
  <c r="B53" i="6"/>
  <c r="E54" i="12"/>
  <c r="B54" i="10"/>
  <c r="C38" i="4"/>
  <c r="H13" i="5"/>
  <c r="H17" i="5"/>
  <c r="H11" i="5"/>
  <c r="H13" i="6"/>
  <c r="J11" i="5" s="1"/>
  <c r="G13" i="6"/>
  <c r="I11" i="5" s="1"/>
  <c r="H20" i="6"/>
  <c r="J13" i="5" s="1"/>
  <c r="G20" i="6"/>
  <c r="I13" i="5" s="1"/>
  <c r="H27" i="6"/>
  <c r="J15" i="5" s="1"/>
  <c r="G27" i="6"/>
  <c r="I15" i="5" s="1"/>
  <c r="H34" i="6"/>
  <c r="J17" i="5" s="1"/>
  <c r="G34" i="6"/>
  <c r="I17" i="5" s="1"/>
  <c r="H51" i="6"/>
  <c r="J22" i="5" s="1"/>
  <c r="G51" i="6"/>
  <c r="I22" i="5" s="1"/>
  <c r="F28" i="4"/>
  <c r="C24" i="4"/>
  <c r="I31" i="9" l="1"/>
  <c r="I23" i="11"/>
  <c r="I31" i="11" s="1"/>
  <c r="J31" i="9"/>
  <c r="J23" i="11"/>
  <c r="J31" i="11" s="1"/>
  <c r="I23" i="5"/>
  <c r="J23" i="5"/>
  <c r="C34" i="4"/>
  <c r="C11" i="7" s="1"/>
  <c r="C49" i="7" l="1"/>
  <c r="M23" i="11"/>
  <c r="M23" i="5"/>
  <c r="F23" i="5" s="1"/>
  <c r="I18" i="5"/>
  <c r="I31" i="5" s="1"/>
  <c r="F11" i="7" s="1"/>
  <c r="J18" i="5"/>
  <c r="J31" i="5" s="1"/>
  <c r="C37" i="7" s="1"/>
  <c r="K25" i="7"/>
  <c r="K11" i="7" l="1"/>
  <c r="C18" i="7" s="1"/>
  <c r="K18" i="7" s="1"/>
  <c r="F37" i="7" s="1"/>
  <c r="F23" i="11"/>
  <c r="G23" i="11"/>
  <c r="G23" i="5"/>
  <c r="H23" i="5" s="1"/>
  <c r="H23" i="11" l="1"/>
  <c r="L37" i="7"/>
  <c r="D61" i="7" s="1"/>
  <c r="F49" i="7"/>
  <c r="L49" i="7" s="1"/>
  <c r="G61" i="7" s="1"/>
  <c r="J61" i="7" l="1"/>
  <c r="F6" i="4" l="1"/>
  <c r="F24" i="4" s="1"/>
  <c r="F34" i="4" l="1"/>
  <c r="C25" i="4"/>
  <c r="F25" i="4"/>
</calcChain>
</file>

<file path=xl/sharedStrings.xml><?xml version="1.0" encoding="utf-8"?>
<sst xmlns="http://schemas.openxmlformats.org/spreadsheetml/2006/main" count="646" uniqueCount="364">
  <si>
    <t>Coordonnées du gestionnaire</t>
  </si>
  <si>
    <t xml:space="preserve">Gestionnaire : </t>
  </si>
  <si>
    <t xml:space="preserve">Adresse : </t>
  </si>
  <si>
    <t xml:space="preserve">CP : </t>
  </si>
  <si>
    <t>Ville</t>
  </si>
  <si>
    <t xml:space="preserve">Téléphone : </t>
  </si>
  <si>
    <t>Fax :</t>
  </si>
  <si>
    <t xml:space="preserve">E-mail : </t>
  </si>
  <si>
    <t>Date de reprise ou d'ouverture :</t>
  </si>
  <si>
    <t xml:space="preserve">Nom ancien gestionnaire : </t>
  </si>
  <si>
    <t>Personne chargée du dossier</t>
  </si>
  <si>
    <t xml:space="preserve">Nom, prénom et fonction : </t>
  </si>
  <si>
    <t>Le gestionnaire certifie la conformité de l’ensemble des déclarations</t>
  </si>
  <si>
    <t>agissant en qualité de</t>
  </si>
  <si>
    <t xml:space="preserve">Fait à : </t>
  </si>
  <si>
    <t xml:space="preserve">Le : </t>
  </si>
  <si>
    <t>Tarification aux familles</t>
  </si>
  <si>
    <t>Facturation liée à l'accueil</t>
  </si>
  <si>
    <t>A l'heure</t>
  </si>
  <si>
    <t>Au forfait</t>
  </si>
  <si>
    <t>Cotisation</t>
  </si>
  <si>
    <t>Cumul des 2 modes de tarification</t>
  </si>
  <si>
    <t>Actes ouvrants droits</t>
  </si>
  <si>
    <t>Heures Facturées</t>
  </si>
  <si>
    <t>Personnel</t>
  </si>
  <si>
    <t>CHARGES</t>
  </si>
  <si>
    <t>EXCEDENT</t>
  </si>
  <si>
    <t>63A</t>
  </si>
  <si>
    <t>63B</t>
  </si>
  <si>
    <t>PRODUITS</t>
  </si>
  <si>
    <t>Prestation de service CAF</t>
  </si>
  <si>
    <t>Participation des Familles dont adhésions</t>
  </si>
  <si>
    <t>Subvention d'exploitation CAF</t>
  </si>
  <si>
    <t>Subvention d'exploitation entreprise</t>
  </si>
  <si>
    <t>Produits de gestion</t>
  </si>
  <si>
    <t>Produits financiers</t>
  </si>
  <si>
    <t>Produits exceptionnels</t>
  </si>
  <si>
    <t>Achats</t>
  </si>
  <si>
    <t>Services extérieurs</t>
  </si>
  <si>
    <t>Autres services</t>
  </si>
  <si>
    <t>Autres impots et taxes</t>
  </si>
  <si>
    <t>Frais de personnel</t>
  </si>
  <si>
    <t>Autres charges de gestion</t>
  </si>
  <si>
    <t>Charges financières</t>
  </si>
  <si>
    <t>Charges exceptionnelles</t>
  </si>
  <si>
    <t>Dotations amortissements, Depreciations &amp; Provisions</t>
  </si>
  <si>
    <t>Reprise amortissements, Depreciations &amp; Provisions</t>
  </si>
  <si>
    <t>Impots sur les bénéfices</t>
  </si>
  <si>
    <t>TOTAL DES CHARGES</t>
  </si>
  <si>
    <t>TOTAL DES PRODUITS</t>
  </si>
  <si>
    <t>DEFICIT</t>
  </si>
  <si>
    <t>Mise à disposition de personnel</t>
  </si>
  <si>
    <t>Mise à disposition de locaux</t>
  </si>
  <si>
    <t>Autres, préciser :</t>
  </si>
  <si>
    <t xml:space="preserve">TOTAL GENERAL </t>
  </si>
  <si>
    <t>ENFANTS DE MOINS DE 6 ANS</t>
  </si>
  <si>
    <t>Périodes</t>
  </si>
  <si>
    <t>Données relatives à l'accueil</t>
  </si>
  <si>
    <t>Données relatives à l'activité</t>
  </si>
  <si>
    <t>N° de 
déclaration
DDCS</t>
  </si>
  <si>
    <t>Amplitude d'ouverture journalière
exprimée en heures</t>
  </si>
  <si>
    <t>Nombre de jours
d'ouverture</t>
  </si>
  <si>
    <t>Nombre d'actes
réalisés</t>
  </si>
  <si>
    <t>Nombre d'actes
facturés</t>
  </si>
  <si>
    <t>PETITES VACANCES</t>
  </si>
  <si>
    <t>TOTAL</t>
  </si>
  <si>
    <t>GRANDES VACANCES</t>
  </si>
  <si>
    <t>AUTRES
 PERIODES</t>
  </si>
  <si>
    <t>TOTAL GENERAL</t>
  </si>
  <si>
    <t>Janvier à Août</t>
  </si>
  <si>
    <t>Septembre à Décembre</t>
  </si>
  <si>
    <t>N° DDCS</t>
  </si>
  <si>
    <t>Nombre de places</t>
  </si>
  <si>
    <t>Nb de jours</t>
  </si>
  <si>
    <t>Amplitude</t>
  </si>
  <si>
    <t>Actes Réalisés</t>
  </si>
  <si>
    <t>Actes facturés</t>
  </si>
  <si>
    <t>Total  Séjour Été</t>
  </si>
  <si>
    <t>Contrepartie des contributions 
à titre gratuit</t>
  </si>
  <si>
    <t>Mise à disposition en nature</t>
  </si>
  <si>
    <t>Aide spécifique rythmes éducatifs</t>
  </si>
  <si>
    <t>Impots et taxes liées aux frais de personnel</t>
  </si>
  <si>
    <t>Subvention Région</t>
  </si>
  <si>
    <t>Subvention Département</t>
  </si>
  <si>
    <t>Subventions et PS  Organismes nationaux dont MSA</t>
  </si>
  <si>
    <t>Subventions EPCI (intercommunalité)</t>
  </si>
  <si>
    <t>Subventions autre entité publique</t>
  </si>
  <si>
    <t>N° dossier :</t>
  </si>
  <si>
    <t>Commune Equipement :</t>
  </si>
  <si>
    <t xml:space="preserve">Type de pièce : </t>
  </si>
  <si>
    <t>Nature de l'aide :</t>
  </si>
  <si>
    <t>PS ALSH EXTRA</t>
  </si>
  <si>
    <t>PIECES JUSTIFICATIVES</t>
  </si>
  <si>
    <r>
      <t>LISTE DES PIECES JUSTIFICATIVES QUE VOUS DEVEZ</t>
    </r>
    <r>
      <rPr>
        <b/>
        <i/>
        <sz val="11"/>
        <color theme="1"/>
        <rFont val="Calibri"/>
        <family val="2"/>
        <scheme val="minor"/>
      </rPr>
      <t xml:space="preserve"> IMPERATIVEMENT JOINDRE</t>
    </r>
    <r>
      <rPr>
        <sz val="11"/>
        <color theme="1"/>
        <rFont val="Calibri"/>
        <family val="2"/>
        <scheme val="minor"/>
      </rPr>
      <t xml:space="preserve"> A VOTRE DOSSIER</t>
    </r>
  </si>
  <si>
    <t>INFORMATIONS - REGLEMENTATION</t>
  </si>
  <si>
    <t>¤ Les séjours de vacances (de 5 nuits consécutives maximum) sont également éligibles à cette prestion de service sous réserve qu'ils respectent les conditions cumulatives suivantes :</t>
  </si>
  <si>
    <t xml:space="preserve">  - être prévus dès la déclaration annuelle d'un accueil de loisirs ou d'un accueil de jeunes,</t>
  </si>
  <si>
    <t xml:space="preserve">  - être intégrés au projet éducatif de l'accueil de loisirs ou de l'accueil de jeunes,</t>
  </si>
  <si>
    <t xml:space="preserve">  - être facturés en fonction des ressources des familles</t>
  </si>
  <si>
    <t>¤ Les chantiers loisirs s'ils sont intégrés au projet éducatif de l'accueil de loisirs</t>
  </si>
  <si>
    <t>SEJOURS</t>
  </si>
  <si>
    <t xml:space="preserve">Nom Equipement : </t>
  </si>
  <si>
    <t>Données d'activités réelles</t>
  </si>
  <si>
    <t>voir tableau séjour</t>
  </si>
  <si>
    <t>Total  Séjour  Printemps</t>
  </si>
  <si>
    <t>Total  Séjour  Toussaint</t>
  </si>
  <si>
    <t>Total  Séjour  Noël</t>
  </si>
  <si>
    <t>Total  Séjour  Hiver</t>
  </si>
  <si>
    <t>capacité théorique maximale</t>
  </si>
  <si>
    <t>Cumul de 2 modes de tarification</t>
  </si>
  <si>
    <t>cap théo normale</t>
  </si>
  <si>
    <t>actes  U/O</t>
  </si>
  <si>
    <t>cap théo augmentée jours d'ouv+nbre d heures</t>
  </si>
  <si>
    <t>cap théo augmentéejours d'ouverture</t>
  </si>
  <si>
    <t>METHODE DE CALCUL DE LA PRESTATION DE SERVICE</t>
  </si>
  <si>
    <t>PREMIERE ETAPE:   CALCUL DU PRIX DE REVIENT</t>
  </si>
  <si>
    <t xml:space="preserve">TOTAL DEPENSES </t>
  </si>
  <si>
    <t xml:space="preserve">NB TOTAL D HEURES REALISEES (+ et - de 6 ans) </t>
  </si>
  <si>
    <t>PRIX DE REVIENT</t>
  </si>
  <si>
    <r>
      <rPr>
        <sz val="11"/>
        <color theme="1"/>
        <rFont val="Calibri"/>
        <family val="2"/>
      </rPr>
      <t>÷</t>
    </r>
  </si>
  <si>
    <t>Prix de revient</t>
  </si>
  <si>
    <t>Taux de P.S.</t>
  </si>
  <si>
    <t>PS unitaire A</t>
  </si>
  <si>
    <t>x</t>
  </si>
  <si>
    <t>=</t>
  </si>
  <si>
    <t>30 %</t>
  </si>
  <si>
    <t>Prix plafond</t>
  </si>
  <si>
    <t>Prestation de Service Ordinaire</t>
  </si>
  <si>
    <t>Prix Plafonds</t>
  </si>
  <si>
    <t>Taux de la PS</t>
  </si>
  <si>
    <t>Prestation de Service</t>
  </si>
  <si>
    <t>Par Heure</t>
  </si>
  <si>
    <t>Par Jour</t>
  </si>
  <si>
    <t>DEUXIEME ETAPE CALCUL PRESTATION DE SERVICE</t>
  </si>
  <si>
    <t>PRESTATION DE SERVICE - DE 6 ANS</t>
  </si>
  <si>
    <t>Actes ouvrant droit</t>
  </si>
  <si>
    <t>PS unitaire B</t>
  </si>
  <si>
    <t xml:space="preserve">P.S. unitaire A ou B selon </t>
  </si>
  <si>
    <t>prix de revient de la structure</t>
  </si>
  <si>
    <t>% regime général</t>
  </si>
  <si>
    <t>Montant du droit (1)</t>
  </si>
  <si>
    <t>PRESTATION DE SERVICE + DE 6 ANS</t>
  </si>
  <si>
    <t>ENFANTS DE 6 - 11 ANS</t>
  </si>
  <si>
    <t>Montant du droit (2)</t>
  </si>
  <si>
    <t>+</t>
  </si>
  <si>
    <t xml:space="preserve">Montant TOTAL du droit </t>
  </si>
  <si>
    <t xml:space="preserve"> </t>
  </si>
  <si>
    <t>Fin de gestion :</t>
  </si>
  <si>
    <t>Je soussigné(e)  (nom-prénom)</t>
  </si>
  <si>
    <t>certifie l'exactitude des informations portées sur le présent document</t>
  </si>
  <si>
    <t>Vous devez indiquer à l'aide de la liste déroulante votre mode de tarification :</t>
  </si>
  <si>
    <t>A la journée - 1/2 journée</t>
  </si>
  <si>
    <t>Attention, veillez à bien déclarer les repas du mercredi à la DDCS, 
sans cela ce temps d'accueil ne sera pas pris en compte</t>
  </si>
  <si>
    <t>¤ Les accueils de loisirs sans hébergement (-6 ans, 6-11 ans, 12-17 ans),</t>
  </si>
  <si>
    <t>¤ Les accueils de jeunes habilités DDCS,</t>
  </si>
  <si>
    <t>¤ Les séjours courts (de 1 à 4 nuits consécutives maximum) accessoires à l'accueil de loisirs sans hébergement sous réserve de déclaration DDCS, intégrés au projet éducatif de cet accueil et facturés en fonction des ressources des familles.</t>
  </si>
  <si>
    <t>Autres (soirées)</t>
  </si>
  <si>
    <r>
      <t xml:space="preserve">Evaluation des MISES A DISPOSITION  - </t>
    </r>
    <r>
      <rPr>
        <b/>
        <sz val="11"/>
        <rFont val="Calibri"/>
        <family val="2"/>
        <scheme val="minor"/>
      </rPr>
      <t xml:space="preserve"> FOURNIR JUSTIFICATIFS</t>
    </r>
  </si>
  <si>
    <t>Hiver- Max 10j</t>
  </si>
  <si>
    <t>Printemps - Max 10j</t>
  </si>
  <si>
    <t>Séjours Courts</t>
  </si>
  <si>
    <t>Nombre de places
déclarées à la DDCS</t>
  </si>
  <si>
    <t>10 jours</t>
  </si>
  <si>
    <t>19 jours</t>
  </si>
  <si>
    <t>21 jours</t>
  </si>
  <si>
    <t>8 jours</t>
  </si>
  <si>
    <t>Total</t>
  </si>
  <si>
    <t>Mercredi</t>
  </si>
  <si>
    <t>Samedi</t>
  </si>
  <si>
    <t>Hiver</t>
  </si>
  <si>
    <t>Printemps</t>
  </si>
  <si>
    <t>Toussaint</t>
  </si>
  <si>
    <t>Noel</t>
  </si>
  <si>
    <t>Juillet</t>
  </si>
  <si>
    <t>Août /Septembre</t>
  </si>
  <si>
    <t>Total Extrascolaire</t>
  </si>
  <si>
    <t>ENFANTS DE 12-17 ANS</t>
  </si>
  <si>
    <t>N° Dossier SIAS :</t>
  </si>
  <si>
    <t>Pour information, la prestation de service se calcule de la façon suivante :</t>
  </si>
  <si>
    <r>
      <rPr>
        <b/>
        <i/>
        <u/>
        <sz val="12"/>
        <color theme="1"/>
        <rFont val="Calibri"/>
        <family val="2"/>
        <scheme val="minor"/>
      </rPr>
      <t>N.B.:</t>
    </r>
    <r>
      <rPr>
        <i/>
        <sz val="11"/>
        <color theme="1"/>
        <rFont val="Calibri"/>
        <family val="2"/>
        <scheme val="minor"/>
      </rPr>
      <t xml:space="preserve"> Cette calculette est un outil d'aide afin </t>
    </r>
    <r>
      <rPr>
        <b/>
        <i/>
        <u/>
        <sz val="11"/>
        <color theme="1"/>
        <rFont val="Calibri"/>
        <family val="2"/>
        <scheme val="minor"/>
      </rPr>
      <t>d'estimer</t>
    </r>
    <r>
      <rPr>
        <i/>
        <sz val="11"/>
        <color theme="1"/>
        <rFont val="Calibri"/>
        <family val="2"/>
        <scheme val="minor"/>
      </rPr>
      <t xml:space="preserve"> le montant du droit de l'année N, mais il ne correspond </t>
    </r>
  </si>
  <si>
    <t>INFORMATIONS / REGLEMENTATION/ PIECES JUSTIFICATIVES                                                                                                                       ACCUEIL DE LOISIRS EXTRASCOLAIRE</t>
  </si>
  <si>
    <t>Détermination des actes ouvrant droit pour la calcul de la Prestation de Service ALSH Extrascolaire</t>
  </si>
  <si>
    <t>Actes ouvrant droit à la prestation de service :</t>
  </si>
  <si>
    <t>¤ Les accueils de scoutisme avec ou sans hébergement,</t>
  </si>
  <si>
    <t xml:space="preserve">  - faire l'objet d'une déclaration en tant que séjour de vacances,</t>
  </si>
  <si>
    <r>
      <t xml:space="preserve">Conformément à la convention d'objectifs et de financement "Prestation de Service ALSH" les actes ouvrant droit sont conditionnés par le </t>
    </r>
    <r>
      <rPr>
        <b/>
        <sz val="11"/>
        <color theme="1"/>
        <rFont val="Calibri"/>
        <family val="2"/>
        <scheme val="minor"/>
      </rPr>
      <t>choix du mode de tarification</t>
    </r>
    <r>
      <rPr>
        <sz val="11"/>
        <color theme="1"/>
        <rFont val="Calibri"/>
        <family val="2"/>
        <scheme val="minor"/>
      </rPr>
      <t xml:space="preserve"> indiqué dans ladite convention.</t>
    </r>
  </si>
  <si>
    <t>Transfert de charges</t>
  </si>
  <si>
    <t>Compte 87 : Contrepartie des contributions à titre gratuit</t>
  </si>
  <si>
    <t>Compte 70625 : Aide spécifique réforme des rythmes éducatifs</t>
  </si>
  <si>
    <t>Compte 70624 : Fonds d'accompagnement CAF</t>
  </si>
  <si>
    <t xml:space="preserve">Pour les communautés de communes ou autres EPCI, il convient d'indiquer la subvention d'équilibre </t>
  </si>
  <si>
    <r>
      <rPr>
        <b/>
        <u/>
        <sz val="11"/>
        <color theme="1"/>
        <rFont val="Calibri"/>
        <family val="2"/>
        <scheme val="minor"/>
      </rPr>
      <t>Rappel</t>
    </r>
    <r>
      <rPr>
        <b/>
        <sz val="11"/>
        <color theme="1"/>
        <rFont val="Calibri"/>
        <family val="2"/>
        <scheme val="minor"/>
      </rPr>
      <t xml:space="preserve"> :</t>
    </r>
    <r>
      <rPr>
        <sz val="11"/>
        <color theme="1"/>
        <rFont val="Calibri"/>
        <family val="2"/>
        <scheme val="minor"/>
      </rPr>
      <t xml:space="preserve"> Vous devez </t>
    </r>
    <r>
      <rPr>
        <b/>
        <sz val="11"/>
        <color theme="1"/>
        <rFont val="Calibri"/>
        <family val="2"/>
        <scheme val="minor"/>
      </rPr>
      <t>fournir l'attestation de la commune justifiant du versement de la subvention.</t>
    </r>
  </si>
  <si>
    <t>Pour les communes, il convient d'indiquer la subvention d'équilibre sur le compte 744.</t>
  </si>
  <si>
    <t>Pour les associations, le montant de la subvention communale doit être approuvé par la commune.</t>
  </si>
  <si>
    <t>Compte 744 : Subvention communale</t>
  </si>
  <si>
    <r>
      <t>du montant encaissé. Vous devez renseigner dans ce compte</t>
    </r>
    <r>
      <rPr>
        <b/>
        <sz val="11"/>
        <color theme="1"/>
        <rFont val="Calibri"/>
        <family val="2"/>
        <scheme val="minor"/>
      </rPr>
      <t xml:space="preserve"> toutes les participations </t>
    </r>
    <r>
      <rPr>
        <sz val="11"/>
        <color theme="1"/>
        <rFont val="Calibri"/>
        <family val="2"/>
        <scheme val="minor"/>
      </rPr>
      <t>des usagers.</t>
    </r>
  </si>
  <si>
    <t xml:space="preserve">Le montant porté doit correspondre à la facturation établie au titre de l'exercice N. Il peut être différent </t>
  </si>
  <si>
    <t>Compte 70623 : Prestation de service CAF</t>
  </si>
  <si>
    <t>par la collectivité.</t>
  </si>
  <si>
    <r>
      <t xml:space="preserve">tion, </t>
    </r>
    <r>
      <rPr>
        <b/>
        <sz val="11"/>
        <color theme="1"/>
        <rFont val="Calibri"/>
        <family val="2"/>
        <scheme val="minor"/>
      </rPr>
      <t>hors bénévolat.</t>
    </r>
  </si>
  <si>
    <t>Les contributions en travail concernent les salaires et les charges sociales du personnel mis à disposi-</t>
  </si>
  <si>
    <t>Seules les dépenses identifiables (charges de chauffage, d'éléctricité…) seront valorisées.</t>
  </si>
  <si>
    <t>Les locaux scolaires, ne pouvant pas être loués, ne donnent en aucun cas droit à valorisation.</t>
  </si>
  <si>
    <t>Compte 86 : Contributions volontaires en nature</t>
  </si>
  <si>
    <r>
      <t xml:space="preserve">Les </t>
    </r>
    <r>
      <rPr>
        <b/>
        <sz val="11"/>
        <color theme="1"/>
        <rFont val="Calibri"/>
        <family val="2"/>
        <scheme val="minor"/>
      </rPr>
      <t>dotations aux provisions</t>
    </r>
    <r>
      <rPr>
        <sz val="11"/>
        <color theme="1"/>
        <rFont val="Calibri"/>
        <family val="2"/>
        <scheme val="minor"/>
      </rPr>
      <t xml:space="preserve"> ne sont </t>
    </r>
    <r>
      <rPr>
        <b/>
        <sz val="11"/>
        <color theme="1"/>
        <rFont val="Calibri"/>
        <family val="2"/>
        <scheme val="minor"/>
      </rPr>
      <t>pas retenues</t>
    </r>
    <r>
      <rPr>
        <sz val="11"/>
        <color theme="1"/>
        <rFont val="Calibri"/>
        <family val="2"/>
        <scheme val="minor"/>
      </rPr>
      <t xml:space="preserve"> dans le calcul de la prestation de service.</t>
    </r>
  </si>
  <si>
    <t xml:space="preserve">Compte 68 : Dotation aux amortissements et aux provisions </t>
  </si>
  <si>
    <t>La ligne des charges sociales et patronales doit correspondre à l'ensemble des comptes 645.</t>
  </si>
  <si>
    <t>La ligne des salaires bruts doit correspondre à l'ensemble des comptes 641.</t>
  </si>
  <si>
    <t>Cette partie est à compléter avec la plus grande précision.</t>
  </si>
  <si>
    <t xml:space="preserve">Compte 64 : Frais de personnel </t>
  </si>
  <si>
    <t>NOTICE EXPLICATIVE - COMPTE DE RESULTAT</t>
  </si>
  <si>
    <t>Le remboursement d'indemnités Journalières viennent en atténuation de ces comptes</t>
  </si>
  <si>
    <t>Compte 79 :  Transfert de charges</t>
  </si>
  <si>
    <t>A indiquer dans ce compte, les subventions de fonctionnement en lien avec l'activité (Appel à projets)</t>
  </si>
  <si>
    <t>Précisez :</t>
  </si>
  <si>
    <t>Dans votre établissement,
un temps plein hebdomadaire correspond à :</t>
  </si>
  <si>
    <t>Nombre de directeurs - en Equivalent Temps Plein</t>
  </si>
  <si>
    <t>Nombre d'animateurs - en Equivalent Temps Plein</t>
  </si>
  <si>
    <t>Autres, précisez :</t>
  </si>
  <si>
    <t>Titularisation du personnel en contrats aidés</t>
  </si>
  <si>
    <t>Titularisation du personnel en CDD ou vacataires</t>
  </si>
  <si>
    <t>Diminution du personnel permanent, en CDD ou en contrats</t>
  </si>
  <si>
    <t>Augmentation du personnel permanent</t>
  </si>
  <si>
    <t xml:space="preserve">Précisez pourquoi ? : </t>
  </si>
  <si>
    <t xml:space="preserve"> - Le montant des charges de personnel a évolué de plus ou moins 10% :</t>
  </si>
  <si>
    <t xml:space="preserve">Si oui, précisez : </t>
  </si>
  <si>
    <t xml:space="preserve"> - Le montant total des charges du compte de résultat a évolué de plus de 15% :</t>
  </si>
  <si>
    <t xml:space="preserve"> - Votre activité a évolué de plus ou moins 10% :</t>
  </si>
  <si>
    <t xml:space="preserve">A remplir IMPERATIVEMENT </t>
  </si>
  <si>
    <t xml:space="preserve"> Accueil extra-scolaire</t>
  </si>
  <si>
    <t xml:space="preserve">Barèmes </t>
  </si>
  <si>
    <t>Barèmes 2016</t>
  </si>
  <si>
    <t>A compter du 01/01/2016</t>
  </si>
  <si>
    <t>1,77 (€/H)</t>
  </si>
  <si>
    <t>0,53 (€/H)</t>
  </si>
  <si>
    <t>14,11 (€/J)</t>
  </si>
  <si>
    <t>4,23 (€/J)</t>
  </si>
  <si>
    <t>mon-enfant.fr</t>
  </si>
  <si>
    <t>A compléter uniquement en cas d'ajout ou de modification d'information
sur votre page du mon-enfant.fr</t>
  </si>
  <si>
    <t>Adresse</t>
  </si>
  <si>
    <t>Téléphone</t>
  </si>
  <si>
    <t>Mail</t>
  </si>
  <si>
    <t>Type d'accueil</t>
  </si>
  <si>
    <t>Descriptif</t>
  </si>
  <si>
    <t>Ages</t>
  </si>
  <si>
    <t>Périodes d'ouverture</t>
  </si>
  <si>
    <t>Horaires d'ouverture</t>
  </si>
  <si>
    <t>Restauration</t>
  </si>
  <si>
    <t>Période de fermeture</t>
  </si>
  <si>
    <t>Inscription contact</t>
  </si>
  <si>
    <t>Gestionnaire</t>
  </si>
  <si>
    <t>Equipement</t>
  </si>
  <si>
    <t>N° Sias</t>
  </si>
  <si>
    <t>N° SIAS</t>
  </si>
  <si>
    <t>N° sias</t>
  </si>
  <si>
    <t>Ne sélectionnez impérativement qu'un seul choix : zones bleues</t>
  </si>
  <si>
    <t>Les contributions portées dans l'onglet "Compte de Résultat" doivent correspondre à celles déclarées</t>
  </si>
  <si>
    <t>(vous reportez ce que vous avez déclaré sur le site TAM)</t>
  </si>
  <si>
    <t>Compte 70642 : Participations des familles dont adhésions</t>
  </si>
  <si>
    <t>dans le compte 746.</t>
  </si>
  <si>
    <t>Subvention Etat (dont emplois
aidés)</t>
  </si>
  <si>
    <r>
      <t xml:space="preserve">Subvention Communale : </t>
    </r>
    <r>
      <rPr>
        <b/>
        <sz val="10"/>
        <rFont val="Arial"/>
        <family val="2"/>
      </rPr>
      <t xml:space="preserve">Fournir Justificatif </t>
    </r>
    <r>
      <rPr>
        <sz val="10"/>
        <rFont val="Arial"/>
        <family val="2"/>
      </rPr>
      <t>(y compris CEJ pour  associations)</t>
    </r>
  </si>
  <si>
    <t xml:space="preserve">Compte 75 : Produits de gestion </t>
  </si>
  <si>
    <t>Compte 746 : Subvention EPCI  (intercommunalité)</t>
  </si>
  <si>
    <t xml:space="preserve">Compte 748 : Subvention autre entité publique 
</t>
  </si>
  <si>
    <r>
      <t xml:space="preserve">Il doit être égal aux contributions du </t>
    </r>
    <r>
      <rPr>
        <b/>
        <sz val="11"/>
        <color theme="1"/>
        <rFont val="Calibri"/>
        <family val="2"/>
        <scheme val="minor"/>
      </rPr>
      <t>compte 86</t>
    </r>
  </si>
  <si>
    <r>
      <t xml:space="preserve">- Si </t>
    </r>
    <r>
      <rPr>
        <b/>
        <sz val="11"/>
        <color theme="1"/>
        <rFont val="Calibri"/>
        <family val="2"/>
        <scheme val="minor"/>
      </rPr>
      <t>prix de revient</t>
    </r>
    <r>
      <rPr>
        <sz val="11"/>
        <color theme="1"/>
        <rFont val="Calibri"/>
        <family val="2"/>
        <scheme val="minor"/>
      </rPr>
      <t xml:space="preserve"> est</t>
    </r>
    <r>
      <rPr>
        <b/>
        <u/>
        <sz val="11"/>
        <color theme="1"/>
        <rFont val="Calibri"/>
        <family val="2"/>
        <scheme val="minor"/>
      </rPr>
      <t xml:space="preserve"> inférieur </t>
    </r>
    <r>
      <rPr>
        <sz val="11"/>
        <color theme="1"/>
        <rFont val="Calibri"/>
        <family val="2"/>
        <scheme val="minor"/>
      </rPr>
      <t>au prix plafond, le montant à retenir est le</t>
    </r>
    <r>
      <rPr>
        <b/>
        <sz val="11"/>
        <color rgb="FF0070C0"/>
        <rFont val="Calibri"/>
        <family val="2"/>
        <scheme val="minor"/>
      </rPr>
      <t xml:space="preserve"> </t>
    </r>
    <r>
      <rPr>
        <b/>
        <u/>
        <sz val="11"/>
        <color rgb="FF0070C0"/>
        <rFont val="Calibri"/>
        <family val="2"/>
        <scheme val="minor"/>
      </rPr>
      <t>prix de revient</t>
    </r>
  </si>
  <si>
    <r>
      <t xml:space="preserve">* attention les actes ouvrant droit doivent correspondre aux actes facturés </t>
    </r>
    <r>
      <rPr>
        <b/>
        <u/>
        <sz val="11"/>
        <color rgb="FF0070C0"/>
        <rFont val="Calibri"/>
        <family val="2"/>
        <scheme val="minor"/>
      </rPr>
      <t>ou</t>
    </r>
    <r>
      <rPr>
        <b/>
        <sz val="11"/>
        <color rgb="FF0070C0"/>
        <rFont val="Calibri"/>
        <family val="2"/>
        <scheme val="minor"/>
      </rPr>
      <t xml:space="preserve"> réalisés en fonction de votre tarification</t>
    </r>
  </si>
  <si>
    <r>
      <t>- de 6 ans</t>
    </r>
    <r>
      <rPr>
        <b/>
        <sz val="11"/>
        <color theme="1"/>
        <rFont val="Calibri"/>
        <family val="2"/>
        <scheme val="minor"/>
      </rPr>
      <t xml:space="preserve"> </t>
    </r>
    <r>
      <rPr>
        <b/>
        <sz val="11"/>
        <color rgb="FF0070C0"/>
        <rFont val="Calibri"/>
        <family val="2"/>
        <scheme val="minor"/>
      </rPr>
      <t>*</t>
    </r>
  </si>
  <si>
    <r>
      <t xml:space="preserve">+ de 6 ans </t>
    </r>
    <r>
      <rPr>
        <b/>
        <sz val="11"/>
        <color rgb="FF0070C0"/>
        <rFont val="Calibri"/>
        <family val="2"/>
        <scheme val="minor"/>
      </rPr>
      <t>*</t>
    </r>
  </si>
  <si>
    <r>
      <t xml:space="preserve">- Si </t>
    </r>
    <r>
      <rPr>
        <b/>
        <sz val="11"/>
        <color theme="1"/>
        <rFont val="Calibri"/>
        <family val="2"/>
        <scheme val="minor"/>
      </rPr>
      <t>prix de revient</t>
    </r>
    <r>
      <rPr>
        <sz val="11"/>
        <color theme="1"/>
        <rFont val="Calibri"/>
        <family val="2"/>
        <scheme val="minor"/>
      </rPr>
      <t xml:space="preserve"> est</t>
    </r>
    <r>
      <rPr>
        <b/>
        <u/>
        <sz val="11"/>
        <color theme="1"/>
        <rFont val="Calibri"/>
        <family val="2"/>
        <scheme val="minor"/>
      </rPr>
      <t xml:space="preserve"> supérieur </t>
    </r>
    <r>
      <rPr>
        <sz val="11"/>
        <color theme="1"/>
        <rFont val="Calibri"/>
        <family val="2"/>
        <scheme val="minor"/>
      </rPr>
      <t>au prix plafond, le montant à retenir est le</t>
    </r>
    <r>
      <rPr>
        <b/>
        <sz val="11"/>
        <color theme="6" tint="0.39994506668294322"/>
        <rFont val="Calibri"/>
        <family val="2"/>
        <scheme val="minor"/>
      </rPr>
      <t xml:space="preserve"> </t>
    </r>
    <r>
      <rPr>
        <b/>
        <u/>
        <sz val="11"/>
        <color rgb="FF0070C0"/>
        <rFont val="Calibri"/>
        <family val="2"/>
        <scheme val="minor"/>
      </rPr>
      <t>prix plafond</t>
    </r>
  </si>
  <si>
    <r>
      <rPr>
        <b/>
        <i/>
        <sz val="11"/>
        <color theme="1"/>
        <rFont val="Calibri"/>
        <family val="2"/>
        <scheme val="minor"/>
      </rPr>
      <t>en aucun</t>
    </r>
    <r>
      <rPr>
        <i/>
        <sz val="11"/>
        <color theme="1"/>
        <rFont val="Calibri"/>
        <family val="2"/>
        <scheme val="minor"/>
      </rPr>
      <t xml:space="preserve"> </t>
    </r>
    <r>
      <rPr>
        <b/>
        <i/>
        <sz val="11"/>
        <color theme="1"/>
        <rFont val="Calibri"/>
        <family val="2"/>
        <scheme val="minor"/>
      </rPr>
      <t>cas</t>
    </r>
    <r>
      <rPr>
        <i/>
        <sz val="11"/>
        <color theme="1"/>
        <rFont val="Calibri"/>
        <family val="2"/>
        <scheme val="minor"/>
      </rPr>
      <t xml:space="preserve"> à la somme que vous percevrez. Cependant, il s'agit d'une estimation de droit. En effet, vos données  </t>
    </r>
  </si>
  <si>
    <t xml:space="preserve">L'adhésion liée à l'association doit être enregistrée dans ce compte 
</t>
  </si>
  <si>
    <t xml:space="preserve">A RETOURNER A LA CAF avant le 31 mars 2017
Par mail : afc.caftoulouse@caftoulouse.cnafmail.fr
</t>
  </si>
  <si>
    <r>
      <t>Coordonnées de l'équipement</t>
    </r>
    <r>
      <rPr>
        <sz val="12"/>
        <color theme="1"/>
        <rFont val="Calibri"/>
        <family val="2"/>
        <scheme val="minor"/>
      </rPr>
      <t xml:space="preserve"> </t>
    </r>
  </si>
  <si>
    <t xml:space="preserve">Si des modifications sont intervenues dans le courant de l'année 2016 dans une des pièces justificatives suivantes,             </t>
  </si>
  <si>
    <t>Variation de données entre 2015 et 2016</t>
  </si>
  <si>
    <t>Nombre de places enfants déclarées</t>
  </si>
  <si>
    <t>Du 01 Janvier 2016             au 31 Août 2016</t>
  </si>
  <si>
    <t>Du 01 Septembre 2016                    au 31 Décembre 2016</t>
  </si>
  <si>
    <t>Nombre de jours éligibles à la Prestation de Service en 2016</t>
  </si>
  <si>
    <t>COMPTE DE RESULTAT 2016</t>
  </si>
  <si>
    <t>A compléter impérativement en police de couleur noire</t>
  </si>
  <si>
    <r>
      <t>La PSO ALSH Extrascolaire Finance</t>
    </r>
    <r>
      <rPr>
        <b/>
        <sz val="11"/>
        <color theme="1"/>
        <rFont val="Calibri"/>
        <family val="2"/>
        <scheme val="minor"/>
      </rPr>
      <t xml:space="preserve"> :</t>
    </r>
  </si>
  <si>
    <t>Accueils éligibles à la Prestation de Service ALSH Extrascolaire</t>
  </si>
  <si>
    <t>Toussaint - Max 9j</t>
  </si>
  <si>
    <t>Juillet - Max 17j</t>
  </si>
  <si>
    <t>Août - Max 22j</t>
  </si>
  <si>
    <t>Samedi - Max 33j</t>
  </si>
  <si>
    <r>
      <rPr>
        <b/>
        <sz val="11"/>
        <color rgb="FFFF0000"/>
        <rFont val="Arial"/>
        <family val="2"/>
      </rPr>
      <t>*</t>
    </r>
    <r>
      <rPr>
        <b/>
        <sz val="10"/>
        <rFont val="Arial"/>
        <family val="2"/>
      </rPr>
      <t>Mercredis journée - Max 35j</t>
    </r>
  </si>
  <si>
    <t>ACTIVITE DE JANVIER A DECEMBRE 2016</t>
  </si>
  <si>
    <t>ENFANTS DE MOINS DE 6 A 11 ANS</t>
  </si>
  <si>
    <t>ENFANTS DE MOINS DE 12 A 17 ANS</t>
  </si>
  <si>
    <r>
      <rPr>
        <b/>
        <sz val="11"/>
        <color rgb="FFFF0000"/>
        <rFont val="Arial"/>
        <family val="2"/>
      </rPr>
      <t>*</t>
    </r>
    <r>
      <rPr>
        <b/>
        <sz val="10"/>
        <rFont val="Arial"/>
        <family val="2"/>
      </rPr>
      <t xml:space="preserve">Mercredis après-midi - Max 35j    </t>
    </r>
  </si>
  <si>
    <t>Nombre d'enfants inscrits bénéficiaires de l'AEEH</t>
  </si>
  <si>
    <t>Nombre d'heures de présence d'enfants bénéficiaires de l'AEEH</t>
  </si>
  <si>
    <r>
      <t xml:space="preserve">LE MONTANT DE LA PRESTATION DE SERVICE DOIT ETRE REPORTE AU COMPTE 70623
                        </t>
    </r>
    <r>
      <rPr>
        <b/>
        <i/>
        <sz val="11"/>
        <color theme="0"/>
        <rFont val="Calibri"/>
        <family val="2"/>
        <scheme val="minor"/>
      </rPr>
      <t>(Prestation de Service reçue de la CAF</t>
    </r>
    <r>
      <rPr>
        <b/>
        <sz val="11"/>
        <color theme="0"/>
        <rFont val="Calibri"/>
        <family val="2"/>
        <scheme val="minor"/>
      </rPr>
      <t>)</t>
    </r>
  </si>
  <si>
    <t>déclaratives sont susceptibles d'être corrigées par nos services après instruction de votre dossier.</t>
  </si>
  <si>
    <t xml:space="preserve">   Veuillez joindre un exemplaire des documents modifiés</t>
  </si>
  <si>
    <t>Noël - Max 11j</t>
  </si>
  <si>
    <t>Accueil des enfants en situation de handicap</t>
  </si>
  <si>
    <r>
      <rPr>
        <b/>
        <sz val="10"/>
        <color theme="1"/>
        <rFont val="Calibri"/>
        <family val="2"/>
        <scheme val="minor"/>
      </rPr>
      <t xml:space="preserve">Heures réalisées </t>
    </r>
    <r>
      <rPr>
        <b/>
        <sz val="11"/>
        <color theme="1"/>
        <rFont val="Calibri"/>
        <family val="2"/>
        <scheme val="minor"/>
      </rPr>
      <t xml:space="preserve"> </t>
    </r>
    <r>
      <rPr>
        <b/>
        <sz val="9"/>
        <color theme="1"/>
        <rFont val="Calibri"/>
        <family val="2"/>
        <scheme val="minor"/>
      </rPr>
      <t>(heures de présence effective des enfants sauf ados *)</t>
    </r>
  </si>
  <si>
    <t>¤ L'accueil Ados : Activités ados, temps réel de l'activité (ex : sortie cinéma + bowling de 17h à 22h = 5h d'activités)</t>
  </si>
  <si>
    <t>Fonds d'accompagnement  Caf (Fonds Publics et Territoires, Fond local périscolaire)</t>
  </si>
  <si>
    <t>Nombre de personnel mis à disposition - en Equilavent Temps Plein</t>
  </si>
  <si>
    <t>* Pour les mercredis, voir onglet "A LIRE"</t>
  </si>
  <si>
    <t>Vous devez indiquer uniquement les subventions de fonctionnement perçues de la CAF
 ( Fonds Publics et Territoires ou Fonds Local Périscolaire).</t>
  </si>
  <si>
    <t>Vous devez  indiquer dans ce compte le montant de l'Aide Spécifique Rythmes Educatifs versé par la Caf.</t>
  </si>
  <si>
    <t>Quelle(s) déclaration(s) compléter  : Péri ? Extra ? Ou les 2 ?</t>
  </si>
  <si>
    <t xml:space="preserve"> Pour les ALSH maternels et élémentaires ouvrant</t>
  </si>
  <si>
    <t>Pour les Alsh ados et accueils de jeunes</t>
  </si>
  <si>
    <t>Je déclare toute l'activité en Alsh EXTRASCOLAIRE</t>
  </si>
  <si>
    <t>Le mercredi après l'école</t>
  </si>
  <si>
    <t>L’accueil du mercredi après-midi peut se faire dès la sortie de l’école ou uniquement l’après-midi. 
Dès lors que cet accueil est déclaré auprès de la Ddcs au titre de l’accueil périscolaire il convient de distinguer, selon les services proposés et facturés aux familles, jusqu’à 4 plages d’accueil pour la comptabilisation de la présence des enfants :</t>
  </si>
  <si>
    <t>1ère plage :  Après l'école et Avant le repas</t>
  </si>
  <si>
    <t>Exp : 11h30 à 12h30</t>
  </si>
  <si>
    <t>2ème plage :  Après l'école et avec le repas (sans l'après-midi)</t>
  </si>
  <si>
    <t>Exp : 11h30 à 14h</t>
  </si>
  <si>
    <t>3ème plage :  Après l'école, avec le repas et l'après-midi</t>
  </si>
  <si>
    <t>Exp : 11h30 à 18h30</t>
  </si>
  <si>
    <t>4ème plage :  Uniquement l'après-midi</t>
  </si>
  <si>
    <t>Exp : 14h à 18h30</t>
  </si>
  <si>
    <t>Exemple : 
Votre projet pédagogique et le règlement intérieur de l'Alsh prévoit un accueil de 12h à 18h30 avec une possibilité de départ et d'arrivée des enfants à 14h. Cela se traduit par 3 plages d'accueil possible : 
1ère plage : de 12h à 14h
2ème plage : de 12h à 18h30
3ème plage : de 14h à 18h30
A chaque plage correspond une facturation et la présence de chaque enfant est comptabilisée au regard de la plage qu’il fréquente et sur la base de la règle des actes réalisés, comptés sur l’amplitude totale de cette plage d’accueil. Un enfant ne peut donc être comptabilisé que sur une des 3 plages d’accueil proposées dans le projet.</t>
  </si>
  <si>
    <t>La tarification modulée : une obligation pour la PS Alsh</t>
  </si>
  <si>
    <t>Nouveauté : le recensement des heures d'accueil des enfants bénéficiaires de l'Aeeh</t>
  </si>
  <si>
    <t xml:space="preserve">La Caf de la Haute-Garonne s'inscrit dans une démarche de maintien et développement de l'accueil effectif des enfants en situation de handicap en milieu ordinaire. 
Comme l'an dernier, la Caf envisage, dans la limite des Fonds publics et territoires disponibles, d'attribuer des subvention aux gestionnaires pour l'accueil effectif des enfants bénéficiaires de l'Aeeh (Allocation d'éducation de l'enfant handicapé). 
Afin de vous permettre d'en bénéficier, vous devez nous faire connaître le nombre d'enfants bénéficaires de l'Aeeh inscrits dans votre équipement en 2016 et le nombre d'heures d'accueil réalisées de ces enfants en complétant l'encart prévu à cet effet à l'onglet "Variation" de cette déclaration.
 </t>
  </si>
  <si>
    <r>
      <t xml:space="preserve">Uniquement </t>
    </r>
    <r>
      <rPr>
        <b/>
        <sz val="12"/>
        <color indexed="36"/>
        <rFont val="Calibri"/>
        <family val="2"/>
      </rPr>
      <t>HORS</t>
    </r>
    <r>
      <rPr>
        <sz val="12"/>
        <color indexed="36"/>
        <rFont val="Calibri"/>
        <family val="2"/>
      </rPr>
      <t xml:space="preserve"> vacances scolaires
</t>
    </r>
    <r>
      <rPr>
        <sz val="12"/>
        <rFont val="Calibri"/>
        <family val="2"/>
      </rPr>
      <t>lundi, mardi, mercredi matin, jeudi, vendredi</t>
    </r>
  </si>
  <si>
    <r>
      <t xml:space="preserve">je déclare </t>
    </r>
    <r>
      <rPr>
        <b/>
        <sz val="12"/>
        <color indexed="36"/>
        <rFont val="Calibri"/>
        <family val="2"/>
      </rPr>
      <t>toute</t>
    </r>
    <r>
      <rPr>
        <sz val="12"/>
        <color theme="1"/>
        <rFont val="Calibri"/>
        <family val="2"/>
        <scheme val="minor"/>
      </rPr>
      <t xml:space="preserve"> l'activité en </t>
    </r>
    <r>
      <rPr>
        <b/>
        <sz val="12"/>
        <color indexed="36"/>
        <rFont val="Calibri"/>
        <family val="2"/>
      </rPr>
      <t>Alsh PERISCOLAIRE</t>
    </r>
  </si>
  <si>
    <r>
      <t xml:space="preserve">Uniquement </t>
    </r>
    <r>
      <rPr>
        <b/>
        <sz val="12"/>
        <color indexed="36"/>
        <rFont val="Calibri"/>
        <family val="2"/>
      </rPr>
      <t>HORS</t>
    </r>
    <r>
      <rPr>
        <sz val="12"/>
        <color indexed="36"/>
        <rFont val="Calibri"/>
        <family val="2"/>
      </rPr>
      <t xml:space="preserve"> vacances scolaires
</t>
    </r>
    <r>
      <rPr>
        <sz val="12"/>
        <rFont val="Calibri"/>
        <family val="2"/>
      </rPr>
      <t xml:space="preserve">lundi, mardi, mercredi matin, jeudi, vendredi
</t>
    </r>
    <r>
      <rPr>
        <b/>
        <sz val="12"/>
        <color indexed="10"/>
        <rFont val="Calibri"/>
        <family val="2"/>
      </rPr>
      <t xml:space="preserve"> + mercredi après la classe</t>
    </r>
  </si>
  <si>
    <r>
      <t xml:space="preserve">Uniquement </t>
    </r>
    <r>
      <rPr>
        <b/>
        <sz val="12"/>
        <color indexed="57"/>
        <rFont val="Calibri"/>
        <family val="2"/>
      </rPr>
      <t>pendant</t>
    </r>
    <r>
      <rPr>
        <sz val="12"/>
        <color indexed="57"/>
        <rFont val="Calibri"/>
        <family val="2"/>
      </rPr>
      <t xml:space="preserve"> les vacances scolaires et/ou le samedi</t>
    </r>
  </si>
  <si>
    <r>
      <t>je déclare</t>
    </r>
    <r>
      <rPr>
        <b/>
        <sz val="12"/>
        <color indexed="8"/>
        <rFont val="Calibri"/>
        <family val="2"/>
      </rPr>
      <t xml:space="preserve"> </t>
    </r>
    <r>
      <rPr>
        <b/>
        <sz val="12"/>
        <color indexed="57"/>
        <rFont val="Calibri"/>
        <family val="2"/>
      </rPr>
      <t>toute</t>
    </r>
    <r>
      <rPr>
        <sz val="12"/>
        <color theme="1"/>
        <rFont val="Calibri"/>
        <family val="2"/>
        <scheme val="minor"/>
      </rPr>
      <t xml:space="preserve"> l'activité en </t>
    </r>
    <r>
      <rPr>
        <b/>
        <sz val="12"/>
        <color indexed="57"/>
        <rFont val="Calibri"/>
        <family val="2"/>
      </rPr>
      <t>Alsh EXTRASCOLAIRE</t>
    </r>
  </si>
  <si>
    <r>
      <rPr>
        <b/>
        <sz val="12"/>
        <color indexed="57"/>
        <rFont val="Calibri"/>
        <family val="2"/>
      </rPr>
      <t>pendant</t>
    </r>
    <r>
      <rPr>
        <sz val="12"/>
        <color indexed="57"/>
        <rFont val="Calibri"/>
        <family val="2"/>
      </rPr>
      <t xml:space="preserve"> les vacances scolaires et/ou le samedi
</t>
    </r>
    <r>
      <rPr>
        <b/>
        <sz val="12"/>
        <color indexed="10"/>
        <rFont val="Calibri"/>
        <family val="2"/>
      </rPr>
      <t xml:space="preserve"> + mercredi après la classe</t>
    </r>
  </si>
  <si>
    <r>
      <rPr>
        <sz val="12"/>
        <color indexed="36"/>
        <rFont val="Calibri"/>
        <family val="2"/>
      </rPr>
      <t>Hors vacances scolaires</t>
    </r>
    <r>
      <rPr>
        <sz val="12"/>
        <color theme="1"/>
        <rFont val="Calibri"/>
        <family val="2"/>
        <scheme val="minor"/>
      </rPr>
      <t xml:space="preserve"> :
lundi, mardi, mercredi matin, jeudi, vendredi
</t>
    </r>
    <r>
      <rPr>
        <b/>
        <sz val="12"/>
        <color indexed="10"/>
        <rFont val="Calibri"/>
        <family val="2"/>
      </rPr>
      <t xml:space="preserve"> + mercredi après la classe
</t>
    </r>
    <r>
      <rPr>
        <b/>
        <sz val="12"/>
        <color indexed="57"/>
        <rFont val="Calibri"/>
        <family val="2"/>
      </rPr>
      <t xml:space="preserve"> + pendant</t>
    </r>
    <r>
      <rPr>
        <sz val="12"/>
        <color indexed="57"/>
        <rFont val="Calibri"/>
        <family val="2"/>
      </rPr>
      <t xml:space="preserve"> les vacances scolaires et/ou le samedi</t>
    </r>
  </si>
  <si>
    <r>
      <t xml:space="preserve">Je fais 2 déclarations :
</t>
    </r>
    <r>
      <rPr>
        <b/>
        <sz val="12"/>
        <color indexed="36"/>
        <rFont val="Calibri"/>
        <family val="2"/>
      </rPr>
      <t>1. Alsh PERISCOLAIRE</t>
    </r>
    <r>
      <rPr>
        <sz val="12"/>
        <color theme="1"/>
        <rFont val="Calibri"/>
        <family val="2"/>
        <scheme val="minor"/>
      </rPr>
      <t xml:space="preserve"> : pour l'activité 
du lundi, mardi, mercredi matin, jeudi, vendredi 
et du mercredi après la classe
</t>
    </r>
    <r>
      <rPr>
        <b/>
        <sz val="12"/>
        <color indexed="57"/>
        <rFont val="Calibri"/>
        <family val="2"/>
      </rPr>
      <t>2.  Alsh EXTRASCOLAIRE</t>
    </r>
    <r>
      <rPr>
        <sz val="12"/>
        <color theme="1"/>
        <rFont val="Calibri"/>
        <family val="2"/>
        <scheme val="minor"/>
      </rPr>
      <t xml:space="preserve"> pour l'activité du samedi et des vacances</t>
    </r>
  </si>
  <si>
    <r>
      <rPr>
        <i/>
        <sz val="12"/>
        <color indexed="8"/>
        <rFont val="Calibri"/>
        <family val="2"/>
      </rPr>
      <t xml:space="preserve">Extrait du guide mémento Prestation de service accueil de loisirs sans hébergement et Aide spécifique aux rythmes éducatifs - 
version juin 2015
</t>
    </r>
    <r>
      <rPr>
        <sz val="12"/>
        <color theme="1"/>
        <rFont val="Calibri"/>
        <family val="2"/>
        <scheme val="minor"/>
      </rPr>
      <t xml:space="preserve">
La tarification modulée constitue une des conditions obligatoires pour le bénéfice de la PS Alsh, ceci afin de favoriser l’accessibilité financière de toutes les familles. Une simple modulation tarifaire basée sur la fratrie n’est pas suffisante. La Caf de la Haute-Garonne demande une tarification modulée prenant au compte les ressources et la composition de la famille avec au minimum 
* pour les Alsh périscolaires : 3 niveaux de tarifs
* pour les Alsh extra-scolaires : 3 niveaux de tarifs et 4 dans le cas de gestionnaires signataires d’une convention vacances loisirs avec la Caf. 
L’utilisation du quotient familial Caf, disponible dans Cafpro (ou futur Cdap), comme indicateur pour définir la tarification modulée est préconisée. Le versement de la Ps Alsh au titre de l’activité réalisée en 2016 sera conditionné à la mise en oeuvre d’une tarification modulée, telle que définie ci-dessus, au plus tard à la rentrée scolaire de septembre 2016.</t>
    </r>
  </si>
  <si>
    <t>Page 2 de 16</t>
  </si>
  <si>
    <t>Page 1 de 16</t>
  </si>
  <si>
    <t>Page 3 de 16</t>
  </si>
  <si>
    <t>Page 4 de 16</t>
  </si>
  <si>
    <t>Page 5 de 16</t>
  </si>
  <si>
    <t>Page 6 de 16</t>
  </si>
  <si>
    <t>Page 7 de 16</t>
  </si>
  <si>
    <t>Page 8 de 16</t>
  </si>
  <si>
    <t>Page 9 de 16</t>
  </si>
  <si>
    <t>Page 10 de 16</t>
  </si>
  <si>
    <t>Page 11 de 16</t>
  </si>
  <si>
    <t>Page 12 de 16</t>
  </si>
  <si>
    <t>Page 13 de 16</t>
  </si>
  <si>
    <t>Page 14 de 16</t>
  </si>
  <si>
    <t>Page 15 de 16</t>
  </si>
  <si>
    <t>Page 16 de 16</t>
  </si>
  <si>
    <t>*Pour Les accueils de jeunes et les alsh ado qui pratiquent une tarification sous la forme d'une cotisation annuelle, les actes ouvrants droits correspondent à l'amplitude totale de la plage d'accueil quelque soit le temps de présence du jeune.</t>
  </si>
  <si>
    <t xml:space="preserve">Vous appliquez une tarification modulée : </t>
  </si>
  <si>
    <t xml:space="preserve">Nombre de niveau de tarifs : </t>
  </si>
  <si>
    <t xml:space="preserve">Vous bénéficiez d'une Convention Vacances Loisirs : </t>
  </si>
  <si>
    <t>Merci de vous reporter à l'onglet "A LIRE"</t>
  </si>
  <si>
    <t>Séjour Été</t>
  </si>
  <si>
    <t>Séjour Printemps</t>
  </si>
  <si>
    <t>Séjour Hiver</t>
  </si>
  <si>
    <t>Séjour Noël</t>
  </si>
  <si>
    <t>Séjour Toussaint</t>
  </si>
  <si>
    <r>
      <t xml:space="preserve">
</t>
    </r>
    <r>
      <rPr>
        <b/>
        <u/>
        <sz val="11"/>
        <color theme="1"/>
        <rFont val="Calibri"/>
        <family val="2"/>
        <scheme val="minor"/>
      </rPr>
      <t/>
    </r>
  </si>
  <si>
    <r>
      <rPr>
        <b/>
        <u/>
        <sz val="11"/>
        <color theme="1"/>
        <rFont val="Calibri"/>
        <family val="2"/>
        <scheme val="minor"/>
      </rPr>
      <t>Uniquement pour les association</t>
    </r>
    <r>
      <rPr>
        <sz val="11"/>
        <color theme="1"/>
        <rFont val="Calibri"/>
        <family val="2"/>
        <scheme val="minor"/>
      </rPr>
      <t xml:space="preserve"> (hors associations conventionnées avec la Mairie de Toulouse car document 
transmis directement par la Mairie)</t>
    </r>
  </si>
  <si>
    <t>A renseigner à partir de la fiche de calcul de la prestation de service en page 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</si>
</sst>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 &quot;€&quot;"/>
    <numFmt numFmtId="165" formatCode="00000"/>
    <numFmt numFmtId="166" formatCode="0#&quot; &quot;##&quot; &quot;##&quot; &quot;##&quot; &quot;##"/>
    <numFmt numFmtId="167" formatCode="[$-40C]d\ mmmm\ yyyy;@"/>
  </numFmts>
  <fonts count="70">
    <font>
      <sz val="11"/>
      <color theme="1"/>
      <name val="Calibri"/>
      <family val="2"/>
      <scheme val="minor"/>
    </font>
    <font>
      <b/>
      <sz val="11"/>
      <color theme="1"/>
      <name val="Calibri"/>
      <family val="2"/>
      <scheme val="minor"/>
    </font>
    <font>
      <b/>
      <u/>
      <sz val="12"/>
      <color theme="1"/>
      <name val="Calibri"/>
      <family val="2"/>
      <scheme val="minor"/>
    </font>
    <font>
      <i/>
      <sz val="11"/>
      <color theme="1"/>
      <name val="Calibri"/>
      <family val="2"/>
      <scheme val="minor"/>
    </font>
    <font>
      <sz val="11"/>
      <name val="Calibri"/>
      <family val="2"/>
      <scheme val="minor"/>
    </font>
    <font>
      <sz val="9"/>
      <color theme="1"/>
      <name val="Calibri"/>
      <family val="2"/>
      <scheme val="minor"/>
    </font>
    <font>
      <sz val="10"/>
      <color theme="1"/>
      <name val="Calibri"/>
      <family val="2"/>
      <scheme val="minor"/>
    </font>
    <font>
      <b/>
      <i/>
      <sz val="11"/>
      <color theme="1"/>
      <name val="Calibri"/>
      <family val="2"/>
      <scheme val="minor"/>
    </font>
    <font>
      <b/>
      <sz val="14"/>
      <color theme="1"/>
      <name val="Calibri"/>
      <family val="2"/>
      <scheme val="minor"/>
    </font>
    <font>
      <b/>
      <sz val="10"/>
      <name val="Arial"/>
      <family val="2"/>
    </font>
    <font>
      <b/>
      <i/>
      <sz val="20"/>
      <color indexed="21"/>
      <name val="Arial"/>
      <family val="2"/>
    </font>
    <font>
      <sz val="10"/>
      <name val="Arial"/>
      <family val="2"/>
    </font>
    <font>
      <sz val="10"/>
      <name val="Calibri"/>
      <family val="2"/>
      <scheme val="minor"/>
    </font>
    <font>
      <b/>
      <sz val="13"/>
      <color theme="1"/>
      <name val="Calibri"/>
      <family val="2"/>
      <scheme val="minor"/>
    </font>
    <font>
      <b/>
      <sz val="12"/>
      <name val="Arial"/>
      <family val="2"/>
    </font>
    <font>
      <b/>
      <sz val="10"/>
      <color theme="1"/>
      <name val="Calibri"/>
      <family val="2"/>
      <scheme val="minor"/>
    </font>
    <font>
      <b/>
      <sz val="13"/>
      <name val="Arial"/>
      <family val="2"/>
    </font>
    <font>
      <sz val="8"/>
      <color rgb="FF000000"/>
      <name val="Tahoma"/>
      <family val="2"/>
    </font>
    <font>
      <b/>
      <sz val="11"/>
      <name val="Calibri"/>
      <family val="2"/>
      <scheme val="minor"/>
    </font>
    <font>
      <b/>
      <sz val="13"/>
      <name val="Calibri"/>
      <family val="2"/>
      <scheme val="minor"/>
    </font>
    <font>
      <sz val="8"/>
      <color theme="1"/>
      <name val="Calibri"/>
      <family val="2"/>
      <scheme val="minor"/>
    </font>
    <font>
      <b/>
      <u/>
      <sz val="11"/>
      <color theme="1"/>
      <name val="Calibri"/>
      <family val="2"/>
      <scheme val="minor"/>
    </font>
    <font>
      <b/>
      <sz val="9"/>
      <color theme="1"/>
      <name val="Calibri"/>
      <family val="2"/>
      <scheme val="minor"/>
    </font>
    <font>
      <b/>
      <sz val="11"/>
      <color rgb="FFFF0000"/>
      <name val="Calibri"/>
      <family val="2"/>
      <scheme val="minor"/>
    </font>
    <font>
      <b/>
      <i/>
      <sz val="9"/>
      <color theme="1"/>
      <name val="Calibri"/>
      <family val="2"/>
      <scheme val="minor"/>
    </font>
    <font>
      <u/>
      <sz val="11"/>
      <color theme="10"/>
      <name val="Calibri"/>
      <family val="2"/>
      <scheme val="minor"/>
    </font>
    <font>
      <sz val="12"/>
      <name val="Arial"/>
      <family val="2"/>
    </font>
    <font>
      <sz val="11"/>
      <color theme="1"/>
      <name val="Calibri"/>
      <family val="2"/>
      <scheme val="minor"/>
    </font>
    <font>
      <sz val="11"/>
      <color theme="0"/>
      <name val="Calibri"/>
      <family val="2"/>
      <scheme val="minor"/>
    </font>
    <font>
      <sz val="11"/>
      <color theme="1"/>
      <name val="Calibri"/>
      <family val="2"/>
    </font>
    <font>
      <b/>
      <sz val="11"/>
      <color theme="6" tint="0.39994506668294322"/>
      <name val="Calibri"/>
      <family val="2"/>
      <scheme val="minor"/>
    </font>
    <font>
      <b/>
      <u/>
      <sz val="11"/>
      <color rgb="FFFF0000"/>
      <name val="Calibri"/>
      <family val="2"/>
      <scheme val="minor"/>
    </font>
    <font>
      <b/>
      <u/>
      <sz val="11"/>
      <color rgb="FF0070C0"/>
      <name val="Calibri"/>
      <family val="2"/>
      <scheme val="minor"/>
    </font>
    <font>
      <b/>
      <sz val="22"/>
      <color theme="1"/>
      <name val="Calibri"/>
      <family val="2"/>
      <scheme val="minor"/>
    </font>
    <font>
      <b/>
      <sz val="18"/>
      <color theme="1"/>
      <name val="Calibri"/>
      <family val="2"/>
      <scheme val="minor"/>
    </font>
    <font>
      <sz val="12"/>
      <color theme="1"/>
      <name val="Calibri"/>
      <family val="2"/>
      <scheme val="minor"/>
    </font>
    <font>
      <b/>
      <sz val="15"/>
      <color theme="1"/>
      <name val="Calibri"/>
      <family val="2"/>
      <scheme val="minor"/>
    </font>
    <font>
      <b/>
      <sz val="12"/>
      <color theme="1"/>
      <name val="Calibri"/>
      <family val="2"/>
      <scheme val="minor"/>
    </font>
    <font>
      <b/>
      <sz val="10"/>
      <color theme="0" tint="-0.499984740745262"/>
      <name val="Arial"/>
      <family val="2"/>
    </font>
    <font>
      <b/>
      <sz val="10"/>
      <color rgb="FFFF0000"/>
      <name val="Arial"/>
      <family val="2"/>
    </font>
    <font>
      <b/>
      <i/>
      <u/>
      <sz val="11"/>
      <color theme="1"/>
      <name val="Calibri"/>
      <family val="2"/>
      <scheme val="minor"/>
    </font>
    <font>
      <b/>
      <i/>
      <u/>
      <sz val="12"/>
      <color theme="1"/>
      <name val="Calibri"/>
      <family val="2"/>
      <scheme val="minor"/>
    </font>
    <font>
      <b/>
      <sz val="12"/>
      <color rgb="FF008080"/>
      <name val="Arial"/>
      <family val="2"/>
    </font>
    <font>
      <b/>
      <sz val="14"/>
      <color rgb="FF008080"/>
      <name val="Arial"/>
      <family val="2"/>
    </font>
    <font>
      <b/>
      <sz val="11"/>
      <color theme="0"/>
      <name val="Calibri"/>
      <family val="2"/>
      <scheme val="minor"/>
    </font>
    <font>
      <b/>
      <sz val="14"/>
      <color theme="0"/>
      <name val="Calibri"/>
      <family val="2"/>
      <scheme val="minor"/>
    </font>
    <font>
      <b/>
      <sz val="12"/>
      <color theme="1"/>
      <name val="Monotype Sorts"/>
    </font>
    <font>
      <sz val="12"/>
      <color theme="1"/>
      <name val="Monotype Sorts"/>
    </font>
    <font>
      <sz val="11"/>
      <color theme="1"/>
      <name val="Wingdings"/>
      <charset val="2"/>
    </font>
    <font>
      <sz val="24"/>
      <color theme="1"/>
      <name val="Calibri"/>
      <family val="2"/>
      <scheme val="minor"/>
    </font>
    <font>
      <sz val="16"/>
      <color theme="1"/>
      <name val="Calibri"/>
      <family val="2"/>
      <scheme val="minor"/>
    </font>
    <font>
      <b/>
      <sz val="11"/>
      <color rgb="FF0070C0"/>
      <name val="Calibri"/>
      <family val="2"/>
      <scheme val="minor"/>
    </font>
    <font>
      <b/>
      <i/>
      <sz val="11"/>
      <color rgb="FFFF0000"/>
      <name val="Calibri"/>
      <family val="2"/>
      <scheme val="minor"/>
    </font>
    <font>
      <b/>
      <i/>
      <sz val="20"/>
      <color rgb="FFFF0000"/>
      <name val="Arial"/>
      <family val="2"/>
    </font>
    <font>
      <b/>
      <i/>
      <sz val="14"/>
      <color rgb="FFFF0000"/>
      <name val="Arial"/>
      <family val="2"/>
    </font>
    <font>
      <b/>
      <sz val="11"/>
      <color rgb="FFFF0000"/>
      <name val="Arial"/>
      <family val="2"/>
    </font>
    <font>
      <b/>
      <i/>
      <sz val="11"/>
      <color theme="0"/>
      <name val="Calibri"/>
      <family val="2"/>
      <scheme val="minor"/>
    </font>
    <font>
      <sz val="11"/>
      <color rgb="FFFF0000"/>
      <name val="Calibri"/>
      <family val="2"/>
      <scheme val="minor"/>
    </font>
    <font>
      <strike/>
      <sz val="10"/>
      <color theme="1"/>
      <name val="Calibri"/>
      <family val="2"/>
      <scheme val="minor"/>
    </font>
    <font>
      <b/>
      <sz val="14"/>
      <color rgb="FFFF0000"/>
      <name val="Calibri"/>
      <family val="2"/>
      <scheme val="minor"/>
    </font>
    <font>
      <sz val="12"/>
      <color rgb="FF7030A0"/>
      <name val="Calibri"/>
      <family val="2"/>
      <scheme val="minor"/>
    </font>
    <font>
      <b/>
      <sz val="12"/>
      <color indexed="36"/>
      <name val="Calibri"/>
      <family val="2"/>
    </font>
    <font>
      <sz val="12"/>
      <color indexed="36"/>
      <name val="Calibri"/>
      <family val="2"/>
    </font>
    <font>
      <sz val="12"/>
      <name val="Calibri"/>
      <family val="2"/>
    </font>
    <font>
      <b/>
      <sz val="12"/>
      <color indexed="10"/>
      <name val="Calibri"/>
      <family val="2"/>
    </font>
    <font>
      <sz val="12"/>
      <color rgb="FF188642"/>
      <name val="Calibri"/>
      <family val="2"/>
      <scheme val="minor"/>
    </font>
    <font>
      <b/>
      <sz val="12"/>
      <color indexed="57"/>
      <name val="Calibri"/>
      <family val="2"/>
    </font>
    <font>
      <sz val="12"/>
      <color indexed="57"/>
      <name val="Calibri"/>
      <family val="2"/>
    </font>
    <font>
      <b/>
      <sz val="12"/>
      <color indexed="8"/>
      <name val="Calibri"/>
      <family val="2"/>
    </font>
    <font>
      <i/>
      <sz val="12"/>
      <color indexed="8"/>
      <name val="Calibri"/>
      <family val="2"/>
    </font>
  </fonts>
  <fills count="15">
    <fill>
      <patternFill patternType="none"/>
    </fill>
    <fill>
      <patternFill patternType="gray125"/>
    </fill>
    <fill>
      <patternFill patternType="solid">
        <fgColor theme="3"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00808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CC0000"/>
        <bgColor indexed="64"/>
      </patternFill>
    </fill>
    <fill>
      <patternFill patternType="solid">
        <fgColor theme="0"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s>
  <cellStyleXfs count="4">
    <xf numFmtId="0" fontId="0" fillId="0" borderId="0"/>
    <xf numFmtId="0" fontId="25" fillId="0" borderId="0" applyNumberFormat="0" applyFill="0" applyBorder="0" applyAlignment="0" applyProtection="0"/>
    <xf numFmtId="43" fontId="27" fillId="0" borderId="0" applyFont="0" applyFill="0" applyBorder="0" applyAlignment="0" applyProtection="0"/>
    <xf numFmtId="9" fontId="27" fillId="0" borderId="0" applyFont="0" applyFill="0" applyBorder="0" applyAlignment="0" applyProtection="0"/>
  </cellStyleXfs>
  <cellXfs count="475">
    <xf numFmtId="0" fontId="0" fillId="0" borderId="0" xfId="0"/>
    <xf numFmtId="0" fontId="1" fillId="0" borderId="0" xfId="0" applyFont="1"/>
    <xf numFmtId="0" fontId="0" fillId="0" borderId="0" xfId="0" applyAlignment="1">
      <alignment horizontal="right"/>
    </xf>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horizontal="center"/>
    </xf>
    <xf numFmtId="0" fontId="6" fillId="0" borderId="0" xfId="0" applyFont="1"/>
    <xf numFmtId="0" fontId="11" fillId="0" borderId="1" xfId="0" applyFont="1" applyBorder="1" applyAlignment="1">
      <alignment horizontal="center" vertical="center"/>
    </xf>
    <xf numFmtId="0" fontId="11" fillId="0" borderId="1" xfId="0" applyFont="1" applyBorder="1" applyAlignment="1">
      <alignment vertical="center" wrapText="1"/>
    </xf>
    <xf numFmtId="0" fontId="12" fillId="0" borderId="1" xfId="0" applyFont="1" applyBorder="1" applyAlignment="1">
      <alignment wrapText="1"/>
    </xf>
    <xf numFmtId="0" fontId="4" fillId="0" borderId="1" xfId="0" applyFont="1" applyBorder="1" applyAlignment="1">
      <alignment wrapText="1"/>
    </xf>
    <xf numFmtId="164" fontId="11" fillId="0" borderId="1" xfId="0" applyNumberFormat="1" applyFont="1" applyBorder="1" applyAlignment="1">
      <alignment horizontal="center" vertical="center"/>
    </xf>
    <xf numFmtId="0" fontId="9" fillId="0" borderId="0" xfId="0" applyFont="1" applyAlignment="1"/>
    <xf numFmtId="0" fontId="9" fillId="0" borderId="0" xfId="0" applyFont="1" applyAlignment="1">
      <alignment horizontal="left"/>
    </xf>
    <xf numFmtId="0" fontId="6" fillId="0" borderId="0" xfId="0" applyFont="1" applyAlignment="1"/>
    <xf numFmtId="0" fontId="0" fillId="0" borderId="0" xfId="0"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4" fillId="0" borderId="0" xfId="0" applyFont="1" applyFill="1" applyAlignment="1">
      <alignment horizontal="center"/>
    </xf>
    <xf numFmtId="0" fontId="14" fillId="0" borderId="0" xfId="0" applyFont="1" applyFill="1" applyAlignment="1">
      <alignment horizontal="center"/>
    </xf>
    <xf numFmtId="164" fontId="4" fillId="0" borderId="1" xfId="0" applyNumberFormat="1" applyFont="1" applyBorder="1" applyAlignment="1">
      <alignment horizontal="center" vertical="center"/>
    </xf>
    <xf numFmtId="0" fontId="4" fillId="0" borderId="0" xfId="0" applyFont="1" applyAlignment="1">
      <alignment horizontal="center" vertical="center"/>
    </xf>
    <xf numFmtId="0" fontId="12" fillId="0" borderId="0" xfId="0" applyFont="1"/>
    <xf numFmtId="0" fontId="4" fillId="0" borderId="0" xfId="0" applyFont="1"/>
    <xf numFmtId="0" fontId="4" fillId="0" borderId="1" xfId="0" applyFont="1" applyBorder="1" applyAlignment="1">
      <alignment horizontal="center" vertical="center"/>
    </xf>
    <xf numFmtId="0" fontId="12" fillId="0" borderId="1" xfId="0" applyFont="1" applyBorder="1"/>
    <xf numFmtId="0" fontId="4" fillId="0" borderId="1" xfId="0" applyFont="1" applyBorder="1"/>
    <xf numFmtId="0" fontId="5" fillId="0" borderId="0" xfId="0" applyFont="1"/>
    <xf numFmtId="164" fontId="19" fillId="0" borderId="1" xfId="0" applyNumberFormat="1" applyFont="1" applyBorder="1"/>
    <xf numFmtId="0" fontId="1" fillId="4" borderId="2" xfId="0" applyFont="1" applyFill="1" applyBorder="1" applyAlignment="1">
      <alignment horizontal="right" vertical="center"/>
    </xf>
    <xf numFmtId="0" fontId="1" fillId="4" borderId="3" xfId="0" applyFont="1" applyFill="1" applyBorder="1" applyAlignment="1">
      <alignment horizontal="right" vertical="center"/>
    </xf>
    <xf numFmtId="0" fontId="1" fillId="4" borderId="1" xfId="0" applyFont="1" applyFill="1" applyBorder="1" applyAlignment="1">
      <alignment horizontal="center" vertical="center"/>
    </xf>
    <xf numFmtId="0" fontId="24" fillId="0" borderId="0" xfId="0" applyFont="1" applyAlignment="1">
      <alignment horizontal="center" vertical="center"/>
    </xf>
    <xf numFmtId="0" fontId="24" fillId="0" borderId="0" xfId="0" applyFont="1"/>
    <xf numFmtId="164" fontId="19" fillId="0" borderId="1" xfId="0" applyNumberFormat="1" applyFont="1" applyBorder="1" applyAlignment="1">
      <alignment horizontal="center" vertical="center"/>
    </xf>
    <xf numFmtId="0" fontId="26" fillId="0" borderId="0" xfId="0" applyFont="1" applyFill="1" applyAlignment="1">
      <alignment horizontal="center"/>
    </xf>
    <xf numFmtId="0" fontId="0" fillId="0" borderId="0" xfId="0" applyFont="1"/>
    <xf numFmtId="0" fontId="1" fillId="0" borderId="1" xfId="0" applyFont="1" applyBorder="1" applyAlignment="1">
      <alignment horizontal="center" vertical="center" wrapText="1"/>
    </xf>
    <xf numFmtId="0" fontId="14" fillId="0" borderId="0" xfId="0" applyFont="1" applyFill="1" applyAlignment="1">
      <alignment horizont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left" vertical="center"/>
    </xf>
    <xf numFmtId="0" fontId="0" fillId="0" borderId="0" xfId="0" applyAlignment="1">
      <alignment horizontal="center"/>
    </xf>
    <xf numFmtId="0" fontId="0" fillId="0" borderId="0" xfId="0" applyBorder="1" applyAlignment="1">
      <alignment horizontal="center"/>
    </xf>
    <xf numFmtId="0" fontId="14" fillId="0" borderId="0" xfId="0" applyFont="1" applyFill="1" applyAlignment="1">
      <alignment horizontal="center"/>
    </xf>
    <xf numFmtId="4" fontId="11" fillId="0" borderId="1" xfId="0" applyNumberFormat="1" applyFont="1" applyBorder="1" applyAlignment="1" applyProtection="1">
      <alignment horizontal="center" vertical="center"/>
      <protection locked="0"/>
    </xf>
    <xf numFmtId="4" fontId="4" fillId="0" borderId="1" xfId="0" applyNumberFormat="1"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0" fontId="4" fillId="0" borderId="1" xfId="0" applyFont="1" applyBorder="1" applyProtection="1">
      <protection locked="0"/>
    </xf>
    <xf numFmtId="0" fontId="4" fillId="0" borderId="1" xfId="0" applyFont="1" applyBorder="1" applyAlignment="1" applyProtection="1">
      <alignment horizontal="center" vertical="center"/>
      <protection locked="0"/>
    </xf>
    <xf numFmtId="0" fontId="0" fillId="0" borderId="0" xfId="0" applyProtection="1">
      <protection locked="0"/>
    </xf>
    <xf numFmtId="0" fontId="0" fillId="0" borderId="1" xfId="0" applyBorder="1" applyAlignment="1" applyProtection="1">
      <alignment horizontal="center" vertical="center"/>
      <protection locked="0"/>
    </xf>
    <xf numFmtId="0" fontId="0" fillId="0" borderId="6" xfId="0" applyBorder="1"/>
    <xf numFmtId="0" fontId="0" fillId="0" borderId="5" xfId="0" applyBorder="1"/>
    <xf numFmtId="0" fontId="0" fillId="0" borderId="7" xfId="0" applyBorder="1"/>
    <xf numFmtId="0" fontId="0" fillId="0" borderId="21" xfId="0" applyBorder="1"/>
    <xf numFmtId="0" fontId="0" fillId="0" borderId="0" xfId="0" applyBorder="1"/>
    <xf numFmtId="0" fontId="0" fillId="0" borderId="8" xfId="0" applyBorder="1"/>
    <xf numFmtId="0" fontId="0" fillId="0" borderId="0" xfId="0" quotePrefix="1" applyBorder="1"/>
    <xf numFmtId="0" fontId="0" fillId="0" borderId="22" xfId="0" applyBorder="1"/>
    <xf numFmtId="0" fontId="0" fillId="0" borderId="9" xfId="0" applyBorder="1"/>
    <xf numFmtId="0" fontId="0" fillId="0" borderId="23" xfId="0" applyBorder="1"/>
    <xf numFmtId="0" fontId="35" fillId="0" borderId="0" xfId="0" applyFont="1" applyAlignment="1">
      <alignment horizontal="center"/>
    </xf>
    <xf numFmtId="0" fontId="0" fillId="0" borderId="1" xfId="0" applyBorder="1"/>
    <xf numFmtId="0" fontId="37" fillId="0" borderId="1" xfId="0" applyFont="1" applyBorder="1" applyAlignment="1">
      <alignment horizontal="center" vertical="center"/>
    </xf>
    <xf numFmtId="0" fontId="28" fillId="6" borderId="0" xfId="0"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xf numFmtId="0" fontId="0" fillId="0" borderId="0" xfId="0" applyFill="1" applyAlignment="1">
      <alignment horizontal="center"/>
    </xf>
    <xf numFmtId="0" fontId="14" fillId="0" borderId="0" xfId="0" applyFont="1" applyFill="1" applyAlignment="1">
      <alignment horizontal="center"/>
    </xf>
    <xf numFmtId="0" fontId="0" fillId="5" borderId="0" xfId="0" applyFill="1"/>
    <xf numFmtId="0" fontId="6" fillId="5" borderId="0" xfId="0" applyFont="1" applyFill="1"/>
    <xf numFmtId="0" fontId="9" fillId="4"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0" fillId="0" borderId="0" xfId="0" applyFill="1"/>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4" fillId="5" borderId="0" xfId="0" applyFont="1" applyFill="1" applyBorder="1"/>
    <xf numFmtId="0" fontId="24" fillId="0" borderId="0" xfId="0" applyFont="1" applyBorder="1"/>
    <xf numFmtId="0" fontId="9"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6" fillId="0" borderId="0" xfId="0" applyNumberFormat="1" applyFont="1" applyBorder="1" applyAlignment="1"/>
    <xf numFmtId="1" fontId="6" fillId="0" borderId="1"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lignment vertical="center" wrapText="1"/>
    </xf>
    <xf numFmtId="4" fontId="11" fillId="0" borderId="10" xfId="0" applyNumberFormat="1" applyFont="1" applyBorder="1" applyAlignment="1" applyProtection="1">
      <alignment horizontal="center" vertical="center"/>
      <protection locked="0"/>
    </xf>
    <xf numFmtId="0" fontId="9" fillId="0" borderId="30" xfId="0" applyFont="1" applyFill="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9" fillId="5" borderId="30" xfId="0" applyFont="1" applyFill="1" applyBorder="1" applyAlignment="1">
      <alignment horizontal="center" vertical="center" wrapText="1"/>
    </xf>
    <xf numFmtId="0" fontId="3" fillId="0" borderId="0" xfId="0" applyFont="1"/>
    <xf numFmtId="0" fontId="14" fillId="0" borderId="0" xfId="0" applyFont="1" applyFill="1" applyAlignment="1">
      <alignment horizontal="left"/>
    </xf>
    <xf numFmtId="0" fontId="20" fillId="4" borderId="1" xfId="0" applyNumberFormat="1" applyFont="1" applyFill="1" applyBorder="1" applyAlignment="1">
      <alignment horizontal="center" vertical="center" wrapText="1"/>
    </xf>
    <xf numFmtId="0" fontId="6" fillId="4" borderId="1" xfId="0" applyFont="1" applyFill="1" applyBorder="1" applyAlignment="1" applyProtection="1">
      <alignment horizontal="center" vertical="center"/>
    </xf>
    <xf numFmtId="0" fontId="24" fillId="0" borderId="0" xfId="0" applyFont="1" applyAlignment="1">
      <alignment horizontal="center"/>
    </xf>
    <xf numFmtId="0" fontId="9" fillId="5" borderId="1" xfId="0" applyFont="1" applyFill="1" applyBorder="1" applyAlignment="1">
      <alignment horizontal="center" vertical="center"/>
    </xf>
    <xf numFmtId="0" fontId="0" fillId="0" borderId="0" xfId="0" applyAlignment="1">
      <alignment horizontal="left"/>
    </xf>
    <xf numFmtId="4" fontId="1" fillId="0" borderId="8" xfId="2" applyNumberFormat="1" applyFont="1" applyBorder="1" applyAlignment="1">
      <alignment horizontal="center" vertical="center"/>
    </xf>
    <xf numFmtId="0" fontId="1" fillId="9" borderId="1" xfId="0" applyFont="1" applyFill="1" applyBorder="1" applyAlignment="1">
      <alignment horizontal="center" vertical="center"/>
    </xf>
    <xf numFmtId="0" fontId="0" fillId="9" borderId="1" xfId="0" applyFont="1" applyFill="1" applyBorder="1" applyAlignment="1" applyProtection="1">
      <alignment horizontal="center" vertical="center"/>
      <protection locked="0"/>
    </xf>
    <xf numFmtId="0" fontId="1" fillId="9" borderId="1" xfId="0" applyFont="1" applyFill="1" applyBorder="1" applyAlignment="1" applyProtection="1">
      <alignment horizontal="center" vertical="center"/>
      <protection locked="0"/>
    </xf>
    <xf numFmtId="0" fontId="44" fillId="6" borderId="0" xfId="0" applyFont="1" applyFill="1"/>
    <xf numFmtId="0" fontId="44" fillId="0" borderId="0" xfId="0" applyFont="1" applyFill="1"/>
    <xf numFmtId="0" fontId="4" fillId="0" borderId="0" xfId="0" applyFont="1" applyFill="1"/>
    <xf numFmtId="0" fontId="44" fillId="6" borderId="0" xfId="0" applyFont="1" applyFill="1" applyAlignment="1"/>
    <xf numFmtId="0" fontId="45" fillId="0" borderId="0" xfId="0" applyFont="1" applyFill="1" applyAlignment="1">
      <alignment horizontal="center" vertical="center"/>
    </xf>
    <xf numFmtId="0" fontId="44" fillId="0" borderId="0" xfId="0" applyFont="1" applyFill="1" applyAlignment="1"/>
    <xf numFmtId="0" fontId="0" fillId="0" borderId="0" xfId="0" applyAlignment="1">
      <alignment horizontal="left" wrapText="1"/>
    </xf>
    <xf numFmtId="0" fontId="46" fillId="0" borderId="0" xfId="0" applyFont="1" applyAlignment="1">
      <alignment horizontal="right"/>
    </xf>
    <xf numFmtId="0" fontId="47" fillId="0" borderId="0" xfId="0" applyFont="1" applyAlignment="1">
      <alignment horizontal="right"/>
    </xf>
    <xf numFmtId="0" fontId="1" fillId="0" borderId="0" xfId="0" applyFont="1" applyAlignment="1"/>
    <xf numFmtId="0" fontId="48" fillId="0" borderId="0" xfId="0" applyFont="1" applyAlignment="1">
      <alignment horizontal="left" vertical="center" indent="5"/>
    </xf>
    <xf numFmtId="0" fontId="8" fillId="0" borderId="0" xfId="0" applyFont="1" applyAlignment="1">
      <alignment horizontal="center"/>
    </xf>
    <xf numFmtId="0" fontId="45" fillId="0" borderId="0" xfId="0" applyFont="1" applyFill="1" applyAlignment="1">
      <alignment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0" fillId="0" borderId="0" xfId="0" applyFont="1" applyFill="1" applyBorder="1" applyAlignment="1">
      <alignment horizontal="left" vertical="center"/>
    </xf>
    <xf numFmtId="49" fontId="0" fillId="0" borderId="0" xfId="0" applyNumberFormat="1"/>
    <xf numFmtId="49" fontId="0" fillId="0" borderId="0" xfId="0" applyNumberFormat="1" applyAlignment="1">
      <alignment horizontal="center" vertical="center"/>
    </xf>
    <xf numFmtId="0" fontId="6" fillId="4" borderId="33" xfId="0" applyFont="1" applyFill="1" applyBorder="1" applyAlignment="1" applyProtection="1">
      <alignment horizontal="center" vertical="center"/>
    </xf>
    <xf numFmtId="2" fontId="6"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51" fillId="0" borderId="9" xfId="0" applyFont="1" applyBorder="1"/>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4" fontId="11" fillId="0" borderId="1" xfId="0" applyNumberFormat="1" applyFont="1" applyBorder="1" applyAlignment="1" applyProtection="1">
      <alignment horizontal="right" vertical="center"/>
    </xf>
    <xf numFmtId="0" fontId="12" fillId="0" borderId="1" xfId="0" applyFont="1" applyBorder="1" applyAlignment="1" applyProtection="1">
      <alignment wrapText="1"/>
    </xf>
    <xf numFmtId="4" fontId="4" fillId="0" borderId="1" xfId="0" applyNumberFormat="1" applyFont="1" applyBorder="1" applyProtection="1"/>
    <xf numFmtId="0" fontId="15" fillId="11" borderId="35" xfId="0" applyFont="1" applyFill="1" applyBorder="1" applyAlignment="1">
      <alignment horizontal="center" vertical="center"/>
    </xf>
    <xf numFmtId="0" fontId="0" fillId="0" borderId="0" xfId="0" applyAlignment="1">
      <alignment horizontal="center"/>
    </xf>
    <xf numFmtId="0" fontId="0" fillId="0" borderId="0" xfId="0" applyAlignment="1"/>
    <xf numFmtId="0" fontId="14" fillId="0" borderId="0" xfId="0" applyFont="1" applyFill="1" applyAlignment="1">
      <alignment horizontal="center"/>
    </xf>
    <xf numFmtId="0" fontId="5" fillId="0" borderId="0" xfId="0" applyFont="1" applyBorder="1"/>
    <xf numFmtId="0" fontId="53" fillId="0" borderId="0" xfId="0" applyFont="1" applyBorder="1" applyAlignment="1">
      <alignment horizontal="center"/>
    </xf>
    <xf numFmtId="0" fontId="11" fillId="0" borderId="1" xfId="0" applyFont="1" applyBorder="1" applyAlignment="1">
      <alignment horizontal="center" vertical="center" wrapText="1"/>
    </xf>
    <xf numFmtId="0" fontId="0" fillId="0" borderId="0" xfId="0" applyAlignment="1">
      <alignment horizontal="center"/>
    </xf>
    <xf numFmtId="0" fontId="0" fillId="0" borderId="0" xfId="0" applyBorder="1" applyAlignment="1" applyProtection="1">
      <alignment horizontal="left" vertical="top" wrapText="1"/>
      <protection locked="0"/>
    </xf>
    <xf numFmtId="0" fontId="0" fillId="0" borderId="0" xfId="0" applyBorder="1" applyAlignment="1">
      <alignment horizontal="center" vertical="top" wrapText="1"/>
    </xf>
    <xf numFmtId="0" fontId="6" fillId="0" borderId="1" xfId="0" applyFont="1" applyFill="1" applyBorder="1" applyAlignment="1" applyProtection="1">
      <alignment horizontal="center" vertical="center"/>
      <protection locked="0"/>
    </xf>
    <xf numFmtId="0" fontId="0" fillId="0" borderId="0" xfId="0" applyBorder="1" applyAlignment="1" applyProtection="1">
      <alignment horizontal="left" vertical="top"/>
      <protection locked="0"/>
    </xf>
    <xf numFmtId="0" fontId="6" fillId="0" borderId="0" xfId="0" applyFont="1" applyAlignment="1">
      <alignment horizontal="right" vertical="center"/>
    </xf>
    <xf numFmtId="0" fontId="51" fillId="0" borderId="22" xfId="0" applyFont="1" applyBorder="1"/>
    <xf numFmtId="0" fontId="15" fillId="7" borderId="35" xfId="0" applyFont="1" applyFill="1" applyBorder="1" applyAlignment="1">
      <alignment horizontal="center" vertical="center"/>
    </xf>
    <xf numFmtId="0" fontId="15" fillId="7" borderId="3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5" xfId="0" applyFont="1" applyFill="1" applyBorder="1" applyAlignment="1">
      <alignment horizontal="center" vertical="center"/>
    </xf>
    <xf numFmtId="0" fontId="6" fillId="4"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0" fillId="9" borderId="10" xfId="0" applyFont="1" applyFill="1" applyBorder="1" applyAlignment="1" applyProtection="1">
      <alignment horizontal="center" vertical="center"/>
      <protection locked="0"/>
    </xf>
    <xf numFmtId="0" fontId="6" fillId="4" borderId="33" xfId="0" applyFont="1" applyFill="1" applyBorder="1" applyAlignment="1">
      <alignment horizontal="center" vertical="center"/>
    </xf>
    <xf numFmtId="0" fontId="57" fillId="0" borderId="0" xfId="0" applyFont="1"/>
    <xf numFmtId="0" fontId="57" fillId="5" borderId="0" xfId="0" applyFont="1" applyFill="1" applyBorder="1"/>
    <xf numFmtId="0" fontId="1" fillId="0" borderId="0" xfId="0" applyFont="1" applyFill="1" applyAlignment="1">
      <alignment horizontal="center"/>
    </xf>
    <xf numFmtId="0" fontId="45" fillId="0" borderId="0" xfId="0" applyFont="1" applyFill="1" applyAlignment="1">
      <alignment horizontal="center" vertical="center"/>
    </xf>
    <xf numFmtId="0" fontId="1" fillId="0" borderId="0" xfId="0" applyFont="1" applyFill="1" applyAlignment="1"/>
    <xf numFmtId="0" fontId="1" fillId="0" borderId="0" xfId="0" applyFont="1" applyFill="1"/>
    <xf numFmtId="0" fontId="5" fillId="0" borderId="0" xfId="0" applyFont="1" applyFill="1"/>
    <xf numFmtId="0" fontId="0" fillId="0" borderId="0" xfId="0" applyBorder="1" applyProtection="1">
      <protection locked="0"/>
    </xf>
    <xf numFmtId="0" fontId="0" fillId="0" borderId="0" xfId="0" applyBorder="1" applyAlignment="1"/>
    <xf numFmtId="0" fontId="46" fillId="0" borderId="0" xfId="0" applyFont="1" applyBorder="1" applyAlignment="1">
      <alignment horizontal="right"/>
    </xf>
    <xf numFmtId="0" fontId="1" fillId="0" borderId="0" xfId="0" applyFont="1" applyBorder="1"/>
    <xf numFmtId="0" fontId="0" fillId="0" borderId="0" xfId="0" applyBorder="1" applyAlignment="1" applyProtection="1">
      <alignment horizontal="center" vertical="top"/>
      <protection locked="0"/>
    </xf>
    <xf numFmtId="49" fontId="0" fillId="0" borderId="0" xfId="0" applyNumberFormat="1" applyAlignment="1">
      <alignment horizontal="left" vertical="center"/>
    </xf>
    <xf numFmtId="0" fontId="7" fillId="0" borderId="0" xfId="0" applyFont="1" applyAlignment="1">
      <alignment horizontal="center" vertical="center"/>
    </xf>
    <xf numFmtId="0" fontId="65" fillId="0" borderId="1" xfId="0" applyFont="1" applyFill="1" applyBorder="1" applyAlignment="1">
      <alignment vertical="center"/>
    </xf>
    <xf numFmtId="0" fontId="35" fillId="0" borderId="1" xfId="0" applyFont="1" applyFill="1" applyBorder="1" applyAlignment="1">
      <alignment horizontal="center" vertical="center"/>
    </xf>
    <xf numFmtId="0" fontId="35" fillId="0" borderId="1" xfId="0" applyFont="1" applyBorder="1" applyAlignment="1">
      <alignment vertical="center"/>
    </xf>
    <xf numFmtId="0" fontId="35" fillId="0" borderId="1" xfId="0" applyFont="1" applyBorder="1" applyAlignment="1">
      <alignment horizontal="center" vertical="center"/>
    </xf>
    <xf numFmtId="0" fontId="35" fillId="4" borderId="1" xfId="0" applyFont="1" applyFill="1" applyBorder="1" applyAlignment="1">
      <alignment vertical="center"/>
    </xf>
    <xf numFmtId="0" fontId="35" fillId="4" borderId="1" xfId="0" applyFont="1" applyFill="1" applyBorder="1" applyAlignment="1">
      <alignment horizontal="center" vertical="center"/>
    </xf>
    <xf numFmtId="0" fontId="35" fillId="12" borderId="1" xfId="0" applyFont="1" applyFill="1" applyBorder="1" applyAlignment="1">
      <alignment vertical="center"/>
    </xf>
    <xf numFmtId="0" fontId="35" fillId="12" borderId="1" xfId="0" applyFont="1" applyFill="1" applyBorder="1" applyAlignment="1">
      <alignment horizontal="center" vertical="center"/>
    </xf>
    <xf numFmtId="0" fontId="35" fillId="14" borderId="1" xfId="0" applyFont="1" applyFill="1" applyBorder="1" applyAlignment="1">
      <alignment vertical="center"/>
    </xf>
    <xf numFmtId="0" fontId="35" fillId="14" borderId="1" xfId="0" applyFont="1" applyFill="1" applyBorder="1" applyAlignment="1">
      <alignment horizontal="center" vertical="center"/>
    </xf>
    <xf numFmtId="0" fontId="0" fillId="0" borderId="0" xfId="0"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0" xfId="0" applyFont="1" applyAlignment="1"/>
    <xf numFmtId="49" fontId="0" fillId="0" borderId="0" xfId="0" applyNumberFormat="1" applyFont="1" applyAlignment="1">
      <alignment horizontal="center"/>
    </xf>
    <xf numFmtId="0" fontId="0" fillId="0" borderId="0" xfId="0" applyFont="1" applyBorder="1" applyAlignment="1">
      <alignment horizontal="center" vertical="center"/>
    </xf>
    <xf numFmtId="0" fontId="6" fillId="0" borderId="30" xfId="0" applyFont="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24" fillId="0" borderId="1" xfId="0" applyFont="1" applyBorder="1" applyAlignment="1" applyProtection="1">
      <alignment horizontal="center" vertical="center"/>
      <protection locked="0"/>
    </xf>
    <xf numFmtId="4" fontId="9" fillId="0" borderId="10" xfId="0" applyNumberFormat="1" applyFont="1" applyBorder="1" applyAlignment="1" applyProtection="1">
      <alignment horizontal="center" vertical="center"/>
    </xf>
    <xf numFmtId="0" fontId="46" fillId="0" borderId="0" xfId="0" applyFont="1" applyAlignment="1" applyProtection="1">
      <alignment horizontal="right"/>
      <protection locked="0"/>
    </xf>
    <xf numFmtId="0" fontId="1" fillId="0" borderId="0" xfId="0" applyFont="1" applyProtection="1">
      <protection locked="0"/>
    </xf>
    <xf numFmtId="0" fontId="0" fillId="0" borderId="0" xfId="0" applyBorder="1" applyAlignment="1">
      <alignment vertical="top" wrapText="1"/>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6" fillId="0" borderId="1" xfId="0" applyFont="1" applyBorder="1" applyAlignment="1" applyProtection="1">
      <alignment horizontal="center" vertical="center"/>
      <protection locked="0"/>
    </xf>
    <xf numFmtId="0" fontId="0" fillId="5" borderId="4"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35" fillId="0" borderId="0" xfId="0" applyFont="1" applyAlignment="1">
      <alignment vertical="center" wrapText="1"/>
    </xf>
    <xf numFmtId="0" fontId="35" fillId="0" borderId="0" xfId="0" applyFont="1" applyAlignment="1">
      <alignment vertical="center"/>
    </xf>
    <xf numFmtId="0" fontId="59" fillId="12" borderId="2" xfId="0" applyFont="1" applyFill="1" applyBorder="1" applyAlignment="1">
      <alignment horizontal="center" vertical="center"/>
    </xf>
    <xf numFmtId="0" fontId="59" fillId="12" borderId="4" xfId="0" applyFont="1" applyFill="1" applyBorder="1" applyAlignment="1">
      <alignment horizontal="center" vertical="center"/>
    </xf>
    <xf numFmtId="0" fontId="35" fillId="0" borderId="0" xfId="0" applyFont="1" applyAlignment="1">
      <alignment horizontal="center" vertical="center"/>
    </xf>
    <xf numFmtId="0" fontId="51" fillId="0" borderId="2" xfId="0" applyFont="1" applyFill="1" applyBorder="1" applyAlignment="1">
      <alignment horizontal="center" vertical="center"/>
    </xf>
    <xf numFmtId="0" fontId="51" fillId="0" borderId="4" xfId="0" applyFont="1" applyFill="1" applyBorder="1" applyAlignment="1">
      <alignment horizontal="center" vertical="center"/>
    </xf>
    <xf numFmtId="0" fontId="60" fillId="0" borderId="15" xfId="0" applyFont="1" applyFill="1" applyBorder="1" applyAlignment="1">
      <alignment vertical="center" wrapText="1"/>
    </xf>
    <xf numFmtId="0" fontId="35" fillId="0" borderId="10" xfId="0" applyFont="1" applyBorder="1" applyAlignment="1">
      <alignment vertical="center"/>
    </xf>
    <xf numFmtId="0" fontId="35" fillId="0" borderId="15"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24" xfId="0" applyFont="1" applyBorder="1" applyAlignment="1">
      <alignment vertical="center"/>
    </xf>
    <xf numFmtId="0" fontId="35" fillId="0" borderId="24" xfId="0" applyFont="1" applyFill="1" applyBorder="1" applyAlignment="1">
      <alignment horizontal="center" vertical="center"/>
    </xf>
    <xf numFmtId="0" fontId="65" fillId="0" borderId="15" xfId="0" applyFont="1" applyFill="1" applyBorder="1" applyAlignment="1">
      <alignment vertical="center" wrapText="1"/>
    </xf>
    <xf numFmtId="0" fontId="35" fillId="0" borderId="15" xfId="0" applyFont="1" applyFill="1" applyBorder="1" applyAlignment="1">
      <alignment vertical="center" wrapText="1"/>
    </xf>
    <xf numFmtId="0" fontId="35" fillId="0" borderId="15" xfId="0" applyFont="1" applyFill="1" applyBorder="1" applyAlignment="1">
      <alignment horizontal="center" vertical="center" wrapText="1"/>
    </xf>
    <xf numFmtId="0" fontId="35" fillId="0" borderId="10" xfId="0" applyFont="1" applyBorder="1" applyAlignment="1">
      <alignment horizontal="center" vertical="center"/>
    </xf>
    <xf numFmtId="0" fontId="7" fillId="0" borderId="0" xfId="0" applyFont="1" applyAlignment="1">
      <alignment horizontal="center" vertical="center"/>
    </xf>
    <xf numFmtId="166" fontId="0" fillId="0" borderId="6" xfId="0" applyNumberFormat="1" applyBorder="1" applyAlignment="1" applyProtection="1">
      <alignment horizontal="center"/>
      <protection locked="0"/>
    </xf>
    <xf numFmtId="166" fontId="0" fillId="0" borderId="7" xfId="0" applyNumberFormat="1" applyBorder="1" applyAlignment="1" applyProtection="1">
      <alignment horizontal="center"/>
      <protection locked="0"/>
    </xf>
    <xf numFmtId="0" fontId="0" fillId="0" borderId="0" xfId="0" applyAlignment="1">
      <alignment horizontal="center"/>
    </xf>
    <xf numFmtId="166" fontId="0" fillId="0" borderId="2" xfId="0" applyNumberFormat="1" applyBorder="1" applyAlignment="1" applyProtection="1">
      <alignment horizontal="center"/>
      <protection locked="0"/>
    </xf>
    <xf numFmtId="166" fontId="0" fillId="0" borderId="3" xfId="0" applyNumberFormat="1" applyBorder="1" applyAlignment="1" applyProtection="1">
      <alignment horizontal="center"/>
      <protection locked="0"/>
    </xf>
    <xf numFmtId="166" fontId="0" fillId="0" borderId="4" xfId="0" applyNumberFormat="1" applyBorder="1" applyAlignment="1" applyProtection="1">
      <alignment horizontal="center"/>
      <protection locked="0"/>
    </xf>
    <xf numFmtId="0" fontId="37" fillId="0" borderId="1" xfId="0" applyFont="1" applyBorder="1" applyAlignment="1" applyProtection="1">
      <alignment horizontal="center"/>
      <protection locked="0"/>
    </xf>
    <xf numFmtId="49" fontId="25" fillId="0" borderId="2" xfId="1" applyNumberFormat="1" applyBorder="1" applyAlignment="1" applyProtection="1">
      <alignment horizontal="center"/>
      <protection locked="0"/>
    </xf>
    <xf numFmtId="49" fontId="0" fillId="0" borderId="3" xfId="0" applyNumberFormat="1" applyBorder="1" applyAlignment="1" applyProtection="1">
      <alignment horizontal="center"/>
      <protection locked="0"/>
    </xf>
    <xf numFmtId="49" fontId="0" fillId="0" borderId="4" xfId="0" applyNumberFormat="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2" fillId="0" borderId="0" xfId="0" applyFont="1" applyBorder="1" applyAlignment="1">
      <alignment horizontal="left"/>
    </xf>
    <xf numFmtId="49" fontId="0" fillId="0" borderId="2" xfId="0" applyNumberFormat="1" applyBorder="1" applyAlignment="1" applyProtection="1">
      <alignment horizontal="center"/>
      <protection locked="0"/>
    </xf>
    <xf numFmtId="167" fontId="0" fillId="0" borderId="2" xfId="0" applyNumberFormat="1" applyBorder="1" applyAlignment="1" applyProtection="1">
      <alignment horizontal="center"/>
      <protection locked="0"/>
    </xf>
    <xf numFmtId="167" fontId="0" fillId="0" borderId="3" xfId="0" applyNumberFormat="1" applyBorder="1" applyAlignment="1" applyProtection="1">
      <alignment horizontal="center"/>
      <protection locked="0"/>
    </xf>
    <xf numFmtId="167" fontId="0" fillId="0" borderId="4" xfId="0" applyNumberFormat="1" applyBorder="1" applyAlignment="1" applyProtection="1">
      <alignment horizontal="center"/>
      <protection locked="0"/>
    </xf>
    <xf numFmtId="0" fontId="0" fillId="0" borderId="11" xfId="0" applyBorder="1" applyAlignment="1">
      <alignment horizontal="right"/>
    </xf>
    <xf numFmtId="0" fontId="0" fillId="0" borderId="19" xfId="0" applyBorder="1" applyAlignment="1">
      <alignment horizontal="right"/>
    </xf>
    <xf numFmtId="0" fontId="0" fillId="0" borderId="18"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0" fontId="0" fillId="0" borderId="16" xfId="0" applyBorder="1" applyAlignment="1">
      <alignment horizontal="right"/>
    </xf>
    <xf numFmtId="0" fontId="20" fillId="0" borderId="19" xfId="0" quotePrefix="1" applyNumberFormat="1" applyFont="1" applyBorder="1" applyAlignment="1">
      <alignment horizontal="center"/>
    </xf>
    <xf numFmtId="0" fontId="20" fillId="0" borderId="12" xfId="0" applyNumberFormat="1" applyFont="1" applyBorder="1" applyAlignment="1">
      <alignment horizontal="center"/>
    </xf>
    <xf numFmtId="49" fontId="20" fillId="0" borderId="0" xfId="0" applyNumberFormat="1" applyFont="1" applyBorder="1" applyAlignment="1">
      <alignment horizontal="center"/>
    </xf>
    <xf numFmtId="0" fontId="20" fillId="0" borderId="20" xfId="0" applyFont="1" applyBorder="1" applyAlignment="1">
      <alignment horizontal="center"/>
    </xf>
    <xf numFmtId="0" fontId="20" fillId="0" borderId="0" xfId="0" applyFont="1" applyBorder="1" applyAlignment="1">
      <alignment horizontal="center"/>
    </xf>
    <xf numFmtId="0" fontId="22" fillId="0" borderId="0" xfId="0" applyFont="1" applyBorder="1" applyAlignment="1">
      <alignment horizontal="center"/>
    </xf>
    <xf numFmtId="0" fontId="20" fillId="0" borderId="16" xfId="0" applyFont="1" applyBorder="1" applyAlignment="1">
      <alignment horizontal="center"/>
    </xf>
    <xf numFmtId="0" fontId="20" fillId="0" borderId="13" xfId="0" applyFont="1" applyBorder="1" applyAlignment="1">
      <alignment horizontal="center"/>
    </xf>
    <xf numFmtId="165" fontId="0" fillId="0" borderId="2" xfId="0" applyNumberFormat="1" applyBorder="1" applyAlignment="1" applyProtection="1">
      <alignment horizontal="center"/>
      <protection locked="0"/>
    </xf>
    <xf numFmtId="165" fontId="0" fillId="0" borderId="4" xfId="0" applyNumberFormat="1" applyBorder="1" applyAlignment="1" applyProtection="1">
      <alignment horizontal="center"/>
      <protection locked="0"/>
    </xf>
    <xf numFmtId="0" fontId="0" fillId="0" borderId="0" xfId="0" applyFill="1" applyAlignment="1">
      <alignment horizontal="left" vertical="center"/>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0" fillId="0" borderId="9" xfId="0" applyBorder="1" applyAlignment="1" applyProtection="1">
      <alignment horizontal="right"/>
      <protection locked="0"/>
    </xf>
    <xf numFmtId="0" fontId="0" fillId="0" borderId="23" xfId="0" applyBorder="1" applyAlignment="1" applyProtection="1">
      <alignment horizontal="right"/>
      <protection locked="0"/>
    </xf>
    <xf numFmtId="0" fontId="0" fillId="0" borderId="9" xfId="0" applyFont="1" applyBorder="1" applyAlignment="1">
      <alignment horizontal="right"/>
    </xf>
    <xf numFmtId="0" fontId="0" fillId="0" borderId="23" xfId="0" applyFont="1" applyBorder="1" applyAlignment="1">
      <alignment horizontal="right"/>
    </xf>
    <xf numFmtId="0" fontId="3" fillId="0" borderId="0" xfId="0" applyFont="1" applyAlignment="1">
      <alignment horizontal="center"/>
    </xf>
    <xf numFmtId="49" fontId="37" fillId="0" borderId="2" xfId="0" applyNumberFormat="1" applyFont="1" applyBorder="1" applyAlignment="1" applyProtection="1">
      <alignment horizontal="center"/>
      <protection locked="0"/>
    </xf>
    <xf numFmtId="49" fontId="37" fillId="0" borderId="3" xfId="0" applyNumberFormat="1" applyFont="1" applyBorder="1" applyAlignment="1" applyProtection="1">
      <alignment horizontal="center"/>
      <protection locked="0"/>
    </xf>
    <xf numFmtId="49" fontId="37" fillId="0" borderId="4" xfId="0" applyNumberFormat="1" applyFont="1" applyBorder="1" applyAlignment="1" applyProtection="1">
      <alignment horizontal="center"/>
      <protection locked="0"/>
    </xf>
    <xf numFmtId="0" fontId="0" fillId="0" borderId="0" xfId="0" applyAlignment="1" applyProtection="1">
      <alignment horizontal="center"/>
      <protection locked="0"/>
    </xf>
    <xf numFmtId="0" fontId="0" fillId="0" borderId="0" xfId="0" applyFill="1" applyBorder="1" applyAlignment="1" applyProtection="1">
      <alignment horizontal="center"/>
      <protection locked="0"/>
    </xf>
    <xf numFmtId="0" fontId="6"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45" fillId="6" borderId="0" xfId="0" applyFont="1" applyFill="1" applyAlignment="1">
      <alignment horizontal="center"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18" fillId="0" borderId="0" xfId="0" applyFont="1" applyFill="1" applyAlignment="1">
      <alignment horizont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5" xfId="0" applyBorder="1" applyAlignment="1">
      <alignment horizontal="center" vertical="center" wrapText="1"/>
    </xf>
    <xf numFmtId="0" fontId="52" fillId="0" borderId="0" xfId="0" applyFont="1" applyAlignment="1">
      <alignment horizontal="center" wrapText="1"/>
    </xf>
    <xf numFmtId="0" fontId="0"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1" fillId="0" borderId="0" xfId="0" applyFont="1" applyFill="1" applyAlignment="1">
      <alignment horizontal="center"/>
    </xf>
    <xf numFmtId="0" fontId="23" fillId="0" borderId="9" xfId="0" applyFont="1" applyBorder="1" applyAlignment="1">
      <alignment horizont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1" fillId="0" borderId="9" xfId="0" applyFont="1" applyBorder="1" applyAlignment="1">
      <alignment horizontal="center" vertical="center"/>
    </xf>
    <xf numFmtId="0" fontId="1" fillId="0" borderId="23" xfId="0" applyFont="1" applyBorder="1" applyAlignment="1">
      <alignment horizontal="center" vertical="center"/>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0" fillId="10" borderId="6" xfId="0" applyFill="1" applyBorder="1" applyAlignment="1" applyProtection="1">
      <alignment horizontal="center"/>
      <protection locked="0"/>
    </xf>
    <xf numFmtId="0" fontId="0" fillId="10" borderId="7" xfId="0" applyFill="1" applyBorder="1" applyAlignment="1" applyProtection="1">
      <alignment horizontal="center"/>
      <protection locked="0"/>
    </xf>
    <xf numFmtId="0" fontId="0" fillId="10" borderId="22" xfId="0" applyFill="1" applyBorder="1" applyAlignment="1" applyProtection="1">
      <alignment horizontal="center"/>
      <protection locked="0"/>
    </xf>
    <xf numFmtId="0" fontId="0" fillId="10" borderId="23" xfId="0" applyFill="1" applyBorder="1" applyAlignment="1" applyProtection="1">
      <alignment horizontal="center"/>
      <protection locked="0"/>
    </xf>
    <xf numFmtId="0" fontId="0" fillId="10" borderId="5" xfId="0" applyFill="1" applyBorder="1" applyAlignment="1" applyProtection="1">
      <alignment horizontal="center"/>
      <protection locked="0"/>
    </xf>
    <xf numFmtId="0" fontId="0" fillId="10" borderId="9" xfId="0" applyFill="1" applyBorder="1" applyAlignment="1" applyProtection="1">
      <alignment horizontal="center"/>
      <protection locked="0"/>
    </xf>
    <xf numFmtId="0" fontId="0" fillId="3" borderId="1" xfId="0" applyFill="1" applyBorder="1" applyAlignment="1">
      <alignment horizontal="center" vertical="center"/>
    </xf>
    <xf numFmtId="0" fontId="0" fillId="0" borderId="1" xfId="0" applyFill="1" applyBorder="1" applyAlignment="1">
      <alignment horizontal="center" vertical="center"/>
    </xf>
    <xf numFmtId="0" fontId="1" fillId="0" borderId="1" xfId="0" applyFont="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xf>
    <xf numFmtId="0" fontId="2" fillId="0" borderId="0" xfId="0" applyFont="1" applyAlignment="1">
      <alignment horizontal="center"/>
    </xf>
    <xf numFmtId="0" fontId="0" fillId="0" borderId="0" xfId="0" applyAlignment="1">
      <alignment horizontal="center" wrapText="1"/>
    </xf>
    <xf numFmtId="49" fontId="6"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49" fontId="58" fillId="0" borderId="0" xfId="0" applyNumberFormat="1" applyFont="1" applyAlignment="1">
      <alignment horizontal="left" vertical="center" wrapText="1"/>
    </xf>
    <xf numFmtId="0" fontId="21" fillId="0" borderId="0" xfId="0" applyFont="1" applyAlignment="1">
      <alignment horizontal="center" vertical="center"/>
    </xf>
    <xf numFmtId="0" fontId="21" fillId="0" borderId="0" xfId="0" applyFont="1" applyAlignment="1">
      <alignment horizontal="center"/>
    </xf>
    <xf numFmtId="49" fontId="6" fillId="0" borderId="0" xfId="0" applyNumberFormat="1" applyFont="1" applyAlignment="1">
      <alignment horizontal="left" vertical="center"/>
    </xf>
    <xf numFmtId="0" fontId="8" fillId="0" borderId="0" xfId="0" applyFont="1" applyAlignment="1">
      <alignment horizontal="center" vertical="center" wrapText="1"/>
    </xf>
    <xf numFmtId="0" fontId="1" fillId="2" borderId="0" xfId="0" applyFont="1" applyFill="1" applyAlignment="1">
      <alignment horizontal="center"/>
    </xf>
    <xf numFmtId="0" fontId="0" fillId="0" borderId="0" xfId="0" applyBorder="1" applyAlignment="1">
      <alignment horizontal="center" vertical="top" wrapText="1"/>
    </xf>
    <xf numFmtId="0" fontId="24" fillId="0" borderId="0" xfId="0" applyFont="1" applyAlignment="1">
      <alignment horizontal="left"/>
    </xf>
    <xf numFmtId="0" fontId="19" fillId="0" borderId="1" xfId="0" applyFont="1" applyBorder="1" applyAlignment="1">
      <alignment horizontal="center" vertical="center"/>
    </xf>
    <xf numFmtId="0" fontId="10" fillId="0" borderId="0" xfId="0" applyFont="1" applyBorder="1" applyAlignment="1">
      <alignment horizont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2" fillId="0" borderId="1" xfId="0" applyFont="1" applyBorder="1" applyAlignment="1">
      <alignment horizontal="center"/>
    </xf>
    <xf numFmtId="0" fontId="4" fillId="0" borderId="1" xfId="0" applyFont="1" applyBorder="1" applyAlignment="1">
      <alignment horizontal="center" vertical="center"/>
    </xf>
    <xf numFmtId="0" fontId="10" fillId="7" borderId="6" xfId="0" applyFont="1" applyFill="1" applyBorder="1" applyAlignment="1">
      <alignment horizontal="center" vertical="center"/>
    </xf>
    <xf numFmtId="0" fontId="0" fillId="7" borderId="5" xfId="0" applyFill="1" applyBorder="1" applyAlignment="1">
      <alignment horizontal="center" vertical="center"/>
    </xf>
    <xf numFmtId="0" fontId="0" fillId="7" borderId="7" xfId="0" applyFill="1" applyBorder="1" applyAlignment="1">
      <alignment horizontal="center" vertical="center"/>
    </xf>
    <xf numFmtId="0" fontId="0" fillId="7" borderId="21" xfId="0" applyFill="1" applyBorder="1" applyAlignment="1">
      <alignment horizontal="center" vertical="center"/>
    </xf>
    <xf numFmtId="0" fontId="0" fillId="7" borderId="0" xfId="0" applyFill="1" applyBorder="1" applyAlignment="1">
      <alignment horizontal="center" vertical="center"/>
    </xf>
    <xf numFmtId="0" fontId="0" fillId="7" borderId="8" xfId="0" applyFill="1" applyBorder="1" applyAlignment="1">
      <alignment horizontal="center" vertical="center"/>
    </xf>
    <xf numFmtId="0" fontId="0" fillId="7" borderId="22" xfId="0" applyFill="1" applyBorder="1" applyAlignment="1">
      <alignment horizontal="center" vertical="center"/>
    </xf>
    <xf numFmtId="0" fontId="0" fillId="7" borderId="9" xfId="0" applyFill="1" applyBorder="1" applyAlignment="1">
      <alignment horizontal="center" vertical="center"/>
    </xf>
    <xf numFmtId="0" fontId="0" fillId="7" borderId="23" xfId="0" applyFill="1" applyBorder="1" applyAlignment="1">
      <alignment horizontal="center" vertical="center"/>
    </xf>
    <xf numFmtId="0" fontId="54" fillId="0" borderId="9" xfId="0" applyFont="1" applyBorder="1" applyAlignment="1">
      <alignment horizontal="center" vertical="center"/>
    </xf>
    <xf numFmtId="0" fontId="53" fillId="0" borderId="9" xfId="0" applyFont="1" applyBorder="1" applyAlignment="1">
      <alignment horizontal="center" vertical="center"/>
    </xf>
    <xf numFmtId="0" fontId="44" fillId="6" borderId="0" xfId="0" applyFont="1" applyFill="1" applyAlignment="1">
      <alignment horizontal="left"/>
    </xf>
    <xf numFmtId="0" fontId="0" fillId="0" borderId="0" xfId="0" applyAlignment="1">
      <alignment horizontal="left" wrapText="1"/>
    </xf>
    <xf numFmtId="0" fontId="4" fillId="0" borderId="0" xfId="0" applyFont="1" applyFill="1" applyAlignment="1">
      <alignment horizontal="left" wrapText="1"/>
    </xf>
    <xf numFmtId="0" fontId="4" fillId="0" borderId="0" xfId="0" applyFont="1" applyFill="1" applyAlignment="1">
      <alignment horizontal="left"/>
    </xf>
    <xf numFmtId="0" fontId="44" fillId="6" borderId="0" xfId="0" applyFont="1" applyFill="1" applyAlignment="1">
      <alignment horizontal="left" wrapText="1"/>
    </xf>
    <xf numFmtId="0" fontId="9" fillId="9" borderId="29" xfId="0" applyFont="1" applyFill="1" applyBorder="1" applyAlignment="1">
      <alignment horizontal="center" vertical="center" textRotation="90" wrapText="1"/>
    </xf>
    <xf numFmtId="0" fontId="9" fillId="9" borderId="32" xfId="0" applyFont="1" applyFill="1" applyBorder="1" applyAlignment="1">
      <alignment horizontal="center" vertical="center" textRotation="90" wrapText="1"/>
    </xf>
    <xf numFmtId="0" fontId="9" fillId="9" borderId="34" xfId="0" applyFont="1" applyFill="1" applyBorder="1" applyAlignment="1">
      <alignment horizontal="center" vertical="center" textRotation="90" wrapText="1"/>
    </xf>
    <xf numFmtId="0" fontId="39" fillId="12" borderId="45" xfId="0" applyFont="1" applyFill="1" applyBorder="1" applyAlignment="1">
      <alignment horizontal="center" vertical="center" wrapText="1"/>
    </xf>
    <xf numFmtId="0" fontId="38" fillId="12" borderId="41" xfId="0" applyFont="1" applyFill="1" applyBorder="1" applyAlignment="1">
      <alignment horizontal="center" vertical="center" wrapText="1"/>
    </xf>
    <xf numFmtId="0" fontId="42" fillId="7" borderId="45" xfId="0" applyFont="1" applyFill="1" applyBorder="1" applyAlignment="1">
      <alignment horizontal="center"/>
    </xf>
    <xf numFmtId="0" fontId="42" fillId="7" borderId="47" xfId="0" applyFont="1" applyFill="1" applyBorder="1" applyAlignment="1">
      <alignment horizontal="center"/>
    </xf>
    <xf numFmtId="0" fontId="42" fillId="7" borderId="41" xfId="0" applyFont="1" applyFill="1" applyBorder="1" applyAlignment="1">
      <alignment horizont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9" fillId="3" borderId="1" xfId="0" applyFont="1" applyFill="1" applyBorder="1" applyAlignment="1">
      <alignment horizontal="center" vertical="center"/>
    </xf>
    <xf numFmtId="0" fontId="9" fillId="3" borderId="35" xfId="0" applyFont="1" applyFill="1" applyBorder="1" applyAlignment="1">
      <alignment horizontal="center" vertical="center"/>
    </xf>
    <xf numFmtId="0" fontId="11" fillId="3" borderId="35" xfId="0" applyFont="1" applyFill="1" applyBorder="1" applyAlignment="1">
      <alignment horizontal="center" vertic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1" fillId="3" borderId="1" xfId="0" applyFont="1" applyFill="1" applyBorder="1" applyAlignment="1">
      <alignment horizontal="center" vertical="center"/>
    </xf>
    <xf numFmtId="2" fontId="11" fillId="11" borderId="15" xfId="0" applyNumberFormat="1" applyFont="1" applyFill="1" applyBorder="1" applyAlignment="1">
      <alignment horizontal="center" vertical="center"/>
    </xf>
    <xf numFmtId="2" fontId="11" fillId="11" borderId="38" xfId="0" applyNumberFormat="1" applyFont="1" applyFill="1" applyBorder="1" applyAlignment="1">
      <alignment horizontal="center" vertical="center"/>
    </xf>
    <xf numFmtId="0" fontId="39" fillId="8" borderId="15" xfId="0" applyFont="1" applyFill="1" applyBorder="1" applyAlignment="1">
      <alignment horizontal="center" vertical="center" wrapText="1"/>
    </xf>
    <xf numFmtId="0" fontId="15" fillId="7" borderId="1" xfId="0" applyFont="1" applyFill="1" applyBorder="1" applyAlignment="1">
      <alignment horizontal="center" vertical="center"/>
    </xf>
    <xf numFmtId="0" fontId="15" fillId="7" borderId="35" xfId="0" applyFont="1" applyFill="1" applyBorder="1" applyAlignment="1">
      <alignment horizontal="center" vertical="center"/>
    </xf>
    <xf numFmtId="0" fontId="15" fillId="7" borderId="33" xfId="0" applyFont="1" applyFill="1" applyBorder="1" applyAlignment="1">
      <alignment horizontal="center" vertical="center"/>
    </xf>
    <xf numFmtId="0" fontId="15" fillId="7" borderId="36" xfId="0" applyFont="1" applyFill="1" applyBorder="1" applyAlignment="1">
      <alignment horizontal="center" vertical="center"/>
    </xf>
    <xf numFmtId="0" fontId="24" fillId="0" borderId="0" xfId="0" applyFont="1" applyBorder="1" applyAlignment="1">
      <alignment horizontal="center"/>
    </xf>
    <xf numFmtId="0" fontId="42" fillId="7" borderId="30" xfId="0" applyFont="1" applyFill="1" applyBorder="1" applyAlignment="1">
      <alignment horizontal="center"/>
    </xf>
    <xf numFmtId="0" fontId="42" fillId="7" borderId="31" xfId="0" applyFont="1" applyFill="1" applyBorder="1" applyAlignment="1">
      <alignment horizontal="center"/>
    </xf>
    <xf numFmtId="0" fontId="9" fillId="7" borderId="1" xfId="0" applyFont="1" applyFill="1" applyBorder="1" applyAlignment="1">
      <alignment horizontal="center" vertical="center"/>
    </xf>
    <xf numFmtId="0" fontId="9" fillId="7" borderId="35"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1" fontId="9" fillId="7" borderId="1" xfId="0" applyNumberFormat="1" applyFont="1" applyFill="1" applyBorder="1" applyAlignment="1">
      <alignment horizontal="center" vertical="center"/>
    </xf>
    <xf numFmtId="1" fontId="0" fillId="7" borderId="35" xfId="0" applyNumberFormat="1" applyFill="1" applyBorder="1" applyAlignment="1">
      <alignment horizontal="center" vertical="center"/>
    </xf>
    <xf numFmtId="0" fontId="9" fillId="8" borderId="1" xfId="0" applyFont="1" applyFill="1" applyBorder="1" applyAlignment="1">
      <alignment horizontal="center" vertical="center" wrapText="1"/>
    </xf>
    <xf numFmtId="0" fontId="0" fillId="8" borderId="15" xfId="0" applyFill="1" applyBorder="1" applyAlignment="1">
      <alignment horizontal="center" vertical="center" wrapText="1"/>
    </xf>
    <xf numFmtId="0" fontId="9" fillId="0" borderId="1" xfId="0" applyFont="1" applyFill="1" applyBorder="1" applyAlignment="1">
      <alignment horizontal="center" vertical="center"/>
    </xf>
    <xf numFmtId="0" fontId="9" fillId="0" borderId="35" xfId="0" applyFont="1" applyFill="1" applyBorder="1" applyAlignment="1">
      <alignment horizontal="center" vertical="center"/>
    </xf>
    <xf numFmtId="0" fontId="9" fillId="9" borderId="29" xfId="0" applyFont="1" applyFill="1" applyBorder="1" applyAlignment="1">
      <alignment horizontal="center" vertical="center" textRotation="90"/>
    </xf>
    <xf numFmtId="0" fontId="9" fillId="9" borderId="32" xfId="0" applyFont="1" applyFill="1" applyBorder="1" applyAlignment="1">
      <alignment horizontal="center" vertical="center" textRotation="90"/>
    </xf>
    <xf numFmtId="0" fontId="9" fillId="9" borderId="34" xfId="0" applyFont="1" applyFill="1" applyBorder="1" applyAlignment="1">
      <alignment horizontal="center" vertical="center" textRotation="90"/>
    </xf>
    <xf numFmtId="0" fontId="6" fillId="5" borderId="1" xfId="0" applyFont="1" applyFill="1" applyBorder="1" applyAlignment="1" applyProtection="1">
      <alignment horizontal="center" vertical="center"/>
      <protection locked="0"/>
    </xf>
    <xf numFmtId="0" fontId="6" fillId="4" borderId="1" xfId="0"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pplyProtection="1">
      <alignment horizontal="center" vertical="center"/>
      <protection locked="0"/>
    </xf>
    <xf numFmtId="0" fontId="16" fillId="0" borderId="0" xfId="0" applyFont="1" applyAlignment="1">
      <alignment horizontal="center"/>
    </xf>
    <xf numFmtId="0" fontId="15" fillId="7" borderId="15" xfId="0" applyFont="1" applyFill="1" applyBorder="1" applyAlignment="1">
      <alignment horizontal="center" vertical="center"/>
    </xf>
    <xf numFmtId="0" fontId="0" fillId="0" borderId="38" xfId="0" applyBorder="1" applyAlignment="1">
      <alignment horizontal="center" vertical="center"/>
    </xf>
    <xf numFmtId="0" fontId="43" fillId="7" borderId="29" xfId="0" applyFont="1" applyFill="1" applyBorder="1" applyAlignment="1">
      <alignment horizontal="center" vertical="center"/>
    </xf>
    <xf numFmtId="0" fontId="43" fillId="7" borderId="30" xfId="0" applyFont="1" applyFill="1" applyBorder="1" applyAlignment="1">
      <alignment horizontal="center" vertical="center"/>
    </xf>
    <xf numFmtId="0" fontId="43" fillId="7" borderId="32" xfId="0" applyFont="1" applyFill="1" applyBorder="1" applyAlignment="1">
      <alignment horizontal="center" vertical="center"/>
    </xf>
    <xf numFmtId="0" fontId="43" fillId="7" borderId="1" xfId="0" applyFont="1" applyFill="1" applyBorder="1" applyAlignment="1">
      <alignment horizontal="center" vertical="center"/>
    </xf>
    <xf numFmtId="0" fontId="43" fillId="7" borderId="48" xfId="0" applyFont="1" applyFill="1" applyBorder="1" applyAlignment="1">
      <alignment horizontal="center" vertical="center"/>
    </xf>
    <xf numFmtId="0" fontId="43" fillId="7" borderId="15" xfId="0" applyFont="1" applyFill="1" applyBorder="1" applyAlignment="1">
      <alignment horizontal="center" vertical="center"/>
    </xf>
    <xf numFmtId="0" fontId="9" fillId="8" borderId="35"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14" fillId="0" borderId="0" xfId="0" applyFont="1" applyFill="1" applyAlignment="1">
      <alignment horizontal="center"/>
    </xf>
    <xf numFmtId="0" fontId="15" fillId="3" borderId="1" xfId="0" applyFont="1" applyFill="1" applyBorder="1" applyAlignment="1">
      <alignment horizontal="center" vertical="center"/>
    </xf>
    <xf numFmtId="0" fontId="0" fillId="3" borderId="35" xfId="0"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24" fillId="0" borderId="0" xfId="0" applyFont="1" applyAlignment="1">
      <alignment horizontal="center"/>
    </xf>
    <xf numFmtId="0" fontId="1" fillId="0" borderId="15"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xf>
    <xf numFmtId="0" fontId="44" fillId="13" borderId="21" xfId="0" applyFont="1" applyFill="1" applyBorder="1" applyAlignment="1">
      <alignment horizontal="center" wrapText="1"/>
    </xf>
    <xf numFmtId="0" fontId="44" fillId="13" borderId="0" xfId="0" applyFont="1" applyFill="1" applyBorder="1" applyAlignment="1">
      <alignment horizontal="center" wrapText="1"/>
    </xf>
    <xf numFmtId="0" fontId="44" fillId="13" borderId="8" xfId="0" applyFont="1" applyFill="1" applyBorder="1" applyAlignment="1">
      <alignment horizontal="center" wrapText="1"/>
    </xf>
    <xf numFmtId="4" fontId="1" fillId="0" borderId="11" xfId="2" applyNumberFormat="1" applyFont="1" applyBorder="1" applyAlignment="1">
      <alignment horizontal="center" vertical="center"/>
    </xf>
    <xf numFmtId="4" fontId="1" fillId="0" borderId="12" xfId="2" applyNumberFormat="1" applyFont="1" applyBorder="1" applyAlignment="1">
      <alignment horizontal="center" vertical="center"/>
    </xf>
    <xf numFmtId="4" fontId="1" fillId="0" borderId="14" xfId="2" applyNumberFormat="1" applyFont="1" applyBorder="1" applyAlignment="1">
      <alignment horizontal="center" vertical="center"/>
    </xf>
    <xf numFmtId="4" fontId="1" fillId="0" borderId="13" xfId="2" applyNumberFormat="1" applyFont="1" applyBorder="1" applyAlignment="1">
      <alignment horizontal="center" vertical="center"/>
    </xf>
    <xf numFmtId="0" fontId="37" fillId="0" borderId="18" xfId="0" applyFont="1" applyBorder="1" applyAlignment="1">
      <alignment horizontal="center" vertical="center"/>
    </xf>
    <xf numFmtId="4" fontId="1" fillId="0" borderId="26" xfId="2" applyNumberFormat="1" applyFont="1" applyBorder="1" applyAlignment="1">
      <alignment horizontal="center" vertical="center"/>
    </xf>
    <xf numFmtId="4" fontId="1" fillId="0" borderId="17" xfId="2" applyNumberFormat="1" applyFont="1" applyBorder="1" applyAlignment="1">
      <alignment horizontal="center" vertical="center"/>
    </xf>
    <xf numFmtId="0" fontId="0" fillId="0" borderId="20" xfId="0" quotePrefix="1" applyBorder="1" applyAlignment="1">
      <alignment horizontal="center" vertical="center"/>
    </xf>
    <xf numFmtId="0" fontId="0" fillId="0" borderId="20" xfId="0" applyBorder="1" applyAlignment="1">
      <alignment horizontal="center" vertical="center"/>
    </xf>
    <xf numFmtId="4" fontId="1" fillId="0" borderId="11" xfId="2" quotePrefix="1" applyNumberFormat="1"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4" fontId="1" fillId="0" borderId="18" xfId="2" applyNumberFormat="1" applyFont="1" applyBorder="1" applyAlignment="1">
      <alignment horizontal="center" vertical="center"/>
    </xf>
    <xf numFmtId="0" fontId="0" fillId="0" borderId="18" xfId="0" applyBorder="1" applyAlignment="1">
      <alignment horizontal="center" vertical="center"/>
    </xf>
    <xf numFmtId="9" fontId="1" fillId="0" borderId="11" xfId="3" quotePrefix="1" applyFont="1" applyBorder="1" applyAlignment="1">
      <alignment horizontal="center" vertical="center"/>
    </xf>
    <xf numFmtId="9" fontId="0" fillId="0" borderId="12" xfId="3" applyFont="1" applyBorder="1" applyAlignment="1">
      <alignment horizontal="center" vertical="center"/>
    </xf>
    <xf numFmtId="9" fontId="0" fillId="0" borderId="14" xfId="3" applyFont="1" applyBorder="1" applyAlignment="1">
      <alignment horizontal="center" vertical="center"/>
    </xf>
    <xf numFmtId="9" fontId="0" fillId="0" borderId="13" xfId="3" applyFont="1" applyBorder="1" applyAlignment="1">
      <alignment horizontal="center" vertical="center"/>
    </xf>
    <xf numFmtId="0" fontId="0" fillId="0" borderId="0" xfId="0" quotePrefix="1" applyBorder="1" applyAlignment="1">
      <alignment horizontal="center" vertical="center"/>
    </xf>
    <xf numFmtId="0" fontId="0" fillId="0" borderId="0" xfId="0" applyBorder="1" applyAlignment="1">
      <alignment horizontal="center" vertical="center"/>
    </xf>
    <xf numFmtId="4" fontId="1" fillId="0" borderId="27" xfId="2" applyNumberFormat="1" applyFont="1" applyBorder="1" applyAlignment="1">
      <alignment horizontal="center" vertical="center"/>
    </xf>
    <xf numFmtId="0" fontId="0" fillId="0" borderId="28" xfId="0" applyBorder="1" applyAlignment="1">
      <alignment horizontal="center" vertical="center"/>
    </xf>
    <xf numFmtId="0" fontId="31" fillId="0" borderId="21" xfId="0" applyFont="1" applyBorder="1" applyAlignment="1">
      <alignment horizontal="center"/>
    </xf>
    <xf numFmtId="0" fontId="31" fillId="0" borderId="0" xfId="0" applyFont="1" applyBorder="1" applyAlignment="1">
      <alignment horizontal="center"/>
    </xf>
    <xf numFmtId="0" fontId="31" fillId="0" borderId="8" xfId="0" applyFont="1" applyBorder="1" applyAlignment="1">
      <alignment horizontal="center"/>
    </xf>
    <xf numFmtId="4" fontId="1" fillId="0" borderId="19" xfId="2" applyNumberFormat="1" applyFont="1" applyBorder="1" applyAlignment="1">
      <alignment horizontal="center" vertical="center"/>
    </xf>
    <xf numFmtId="4" fontId="1" fillId="0" borderId="16" xfId="2" applyNumberFormat="1" applyFont="1" applyBorder="1" applyAlignment="1">
      <alignment horizontal="center" vertical="center"/>
    </xf>
    <xf numFmtId="0" fontId="0" fillId="0" borderId="25" xfId="0" quotePrefix="1" applyBorder="1" applyAlignment="1">
      <alignment horizontal="center" vertical="center"/>
    </xf>
    <xf numFmtId="0" fontId="0" fillId="0" borderId="25" xfId="0" applyBorder="1" applyAlignment="1">
      <alignment horizontal="center" vertical="center"/>
    </xf>
    <xf numFmtId="0" fontId="8" fillId="0" borderId="1" xfId="0" applyFont="1" applyBorder="1" applyAlignment="1">
      <alignment horizontal="center" vertical="center"/>
    </xf>
    <xf numFmtId="9" fontId="8" fillId="0" borderId="1" xfId="0" applyNumberFormat="1" applyFont="1" applyBorder="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xf>
    <xf numFmtId="0" fontId="35" fillId="0" borderId="0" xfId="0" applyFont="1" applyAlignment="1">
      <alignment horizontal="center"/>
    </xf>
    <xf numFmtId="0" fontId="36" fillId="2" borderId="0" xfId="0" applyFont="1" applyFill="1" applyAlignment="1">
      <alignment horizontal="center" vertical="center"/>
    </xf>
    <xf numFmtId="0" fontId="0" fillId="0" borderId="1" xfId="0" applyBorder="1" applyAlignment="1" applyProtection="1">
      <alignment horizontal="center"/>
      <protection locked="0"/>
    </xf>
    <xf numFmtId="0" fontId="0" fillId="0" borderId="33" xfId="0" applyBorder="1" applyAlignment="1" applyProtection="1">
      <alignment horizontal="center"/>
      <protection locked="0"/>
    </xf>
    <xf numFmtId="0" fontId="45" fillId="0" borderId="0" xfId="0" applyFont="1" applyFill="1" applyAlignment="1">
      <alignment horizontal="center" vertical="center"/>
    </xf>
    <xf numFmtId="0" fontId="49" fillId="0" borderId="0" xfId="0" applyFont="1" applyAlignment="1">
      <alignment horizontal="center"/>
    </xf>
    <xf numFmtId="0" fontId="50" fillId="0" borderId="0" xfId="0" applyFont="1" applyAlignment="1">
      <alignment horizontal="center" vertical="center" wrapText="1"/>
    </xf>
    <xf numFmtId="0" fontId="0" fillId="0" borderId="41"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36" xfId="0" applyBorder="1" applyAlignment="1" applyProtection="1">
      <alignment horizontal="center"/>
      <protection locked="0"/>
    </xf>
    <xf numFmtId="49" fontId="0" fillId="0" borderId="0" xfId="0" applyNumberFormat="1" applyAlignment="1">
      <alignment horizontal="center"/>
    </xf>
  </cellXfs>
  <cellStyles count="4">
    <cellStyle name="Lien hypertexte" xfId="1" builtinId="8"/>
    <cellStyle name="Milliers" xfId="2" builtinId="3"/>
    <cellStyle name="Normal" xfId="0" builtinId="0"/>
    <cellStyle name="Pourcentage" xfId="3" builtinId="5"/>
  </cellStyles>
  <dxfs count="0"/>
  <tableStyles count="0" defaultTableStyle="TableStyleMedium2" defaultPivotStyle="PivotStyleLight16"/>
  <colors>
    <mruColors>
      <color rgb="FF008080"/>
      <color rgb="FFCC0000"/>
      <color rgb="FFA50021"/>
      <color rgb="FFFFFFCC"/>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476250</xdr:colOff>
          <xdr:row>3</xdr:row>
          <xdr:rowOff>85725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twoCellAnchor>
    <xdr:from>
      <xdr:col>1</xdr:col>
      <xdr:colOff>66675</xdr:colOff>
      <xdr:row>0</xdr:row>
      <xdr:rowOff>28575</xdr:rowOff>
    </xdr:from>
    <xdr:to>
      <xdr:col>4</xdr:col>
      <xdr:colOff>466725</xdr:colOff>
      <xdr:row>5</xdr:row>
      <xdr:rowOff>95250</xdr:rowOff>
    </xdr:to>
    <xdr:sp macro="" textlink="">
      <xdr:nvSpPr>
        <xdr:cNvPr id="3" name="AutoShape 169"/>
        <xdr:cNvSpPr>
          <a:spLocks noChangeArrowheads="1"/>
        </xdr:cNvSpPr>
      </xdr:nvSpPr>
      <xdr:spPr bwMode="auto">
        <a:xfrm>
          <a:off x="990600" y="28575"/>
          <a:ext cx="2895600" cy="1028700"/>
        </a:xfrm>
        <a:prstGeom prst="roundRect">
          <a:avLst>
            <a:gd name="adj" fmla="val 16667"/>
          </a:avLst>
        </a:prstGeom>
        <a:solidFill>
          <a:srgbClr val="FFFFFF"/>
        </a:solidFill>
        <a:ln w="25400">
          <a:solidFill>
            <a:srgbClr val="000000"/>
          </a:solidFill>
          <a:round/>
          <a:headEnd/>
          <a:tailEnd/>
        </a:ln>
      </xdr:spPr>
      <xdr:txBody>
        <a:bodyPr rot="0" vert="horz" wrap="square" lIns="91440" tIns="45720" rIns="91440" bIns="45720" anchor="t" anchorCtr="0" upright="1">
          <a:noAutofit/>
        </a:bodyPr>
        <a:lstStyle/>
        <a:p>
          <a:pPr algn="ctr">
            <a:spcBef>
              <a:spcPts val="600"/>
            </a:spcBef>
            <a:spcAft>
              <a:spcPts val="0"/>
            </a:spcAft>
          </a:pPr>
          <a:r>
            <a:rPr lang="fr-FR" sz="1000" b="1">
              <a:effectLst/>
              <a:latin typeface="CG Omega"/>
            </a:rPr>
            <a:t>Direction du Service aux Partenaires</a:t>
          </a:r>
          <a:endParaRPr lang="fr-FR" sz="1400" b="1">
            <a:effectLst/>
            <a:latin typeface="Times New Roman"/>
          </a:endParaRPr>
        </a:p>
        <a:p>
          <a:pPr algn="ctr">
            <a:spcAft>
              <a:spcPts val="0"/>
            </a:spcAft>
          </a:pPr>
          <a:r>
            <a:rPr lang="fr-FR" sz="1000">
              <a:effectLst/>
              <a:latin typeface="Times New Roman"/>
              <a:ea typeface="Times New Roman"/>
            </a:rPr>
            <a:t>Aides Financières Collectives</a:t>
          </a:r>
        </a:p>
        <a:p>
          <a:pPr algn="ctr">
            <a:spcAft>
              <a:spcPts val="0"/>
            </a:spcAft>
          </a:pPr>
          <a:r>
            <a:rPr lang="fr-FR" sz="1000">
              <a:effectLst/>
              <a:latin typeface="Times New Roman"/>
              <a:ea typeface="Times New Roman"/>
            </a:rPr>
            <a:t>24 rue Riquet  - 31046 TOULOUSE Cedex</a:t>
          </a:r>
        </a:p>
        <a:p>
          <a:pPr algn="ctr">
            <a:spcAft>
              <a:spcPts val="0"/>
            </a:spcAft>
          </a:pPr>
          <a:r>
            <a:rPr lang="fr-FR" sz="1100">
              <a:effectLst/>
              <a:latin typeface="CG Omega"/>
              <a:ea typeface="Times New Roman"/>
              <a:sym typeface="Wingdings"/>
            </a:rPr>
            <a:t></a:t>
          </a:r>
          <a:r>
            <a:rPr lang="fr-FR" sz="1100">
              <a:effectLst/>
              <a:latin typeface="CG Omega"/>
              <a:ea typeface="Times New Roman"/>
            </a:rPr>
            <a:t> </a:t>
          </a:r>
          <a:r>
            <a:rPr lang="fr-FR" sz="1000">
              <a:effectLst/>
              <a:latin typeface="Times New Roman"/>
              <a:ea typeface="Times New Roman"/>
            </a:rPr>
            <a:t>05 61 99 75 20</a:t>
          </a:r>
        </a:p>
        <a:p>
          <a:pPr algn="ctr">
            <a:spcAft>
              <a:spcPts val="0"/>
            </a:spcAft>
          </a:pPr>
          <a:r>
            <a:rPr lang="fr-FR" sz="1000">
              <a:effectLst/>
              <a:latin typeface="Times New Roman"/>
              <a:ea typeface="Times New Roman"/>
            </a:rPr>
            <a:t>afc.caftoulouse@caftoulouse.cnafmail.fr</a:t>
          </a:r>
        </a:p>
        <a:p>
          <a:pPr>
            <a:spcAft>
              <a:spcPts val="0"/>
            </a:spcAft>
          </a:pPr>
          <a:r>
            <a:rPr lang="fr-FR" sz="1000">
              <a:effectLst/>
              <a:latin typeface="Times New Roman"/>
              <a:ea typeface="Times New Roman"/>
            </a:rPr>
            <a:t> </a:t>
          </a:r>
        </a:p>
      </xdr:txBody>
    </xdr:sp>
    <xdr:clientData/>
  </xdr:twoCellAnchor>
  <xdr:twoCellAnchor>
    <xdr:from>
      <xdr:col>0</xdr:col>
      <xdr:colOff>0</xdr:colOff>
      <xdr:row>7</xdr:row>
      <xdr:rowOff>161925</xdr:rowOff>
    </xdr:from>
    <xdr:to>
      <xdr:col>8</xdr:col>
      <xdr:colOff>668655</xdr:colOff>
      <xdr:row>12</xdr:row>
      <xdr:rowOff>32385</xdr:rowOff>
    </xdr:to>
    <xdr:sp macro="" textlink="">
      <xdr:nvSpPr>
        <xdr:cNvPr id="6" name="AutoShape 169"/>
        <xdr:cNvSpPr>
          <a:spLocks noChangeArrowheads="1"/>
        </xdr:cNvSpPr>
      </xdr:nvSpPr>
      <xdr:spPr bwMode="auto">
        <a:xfrm>
          <a:off x="0" y="1495425"/>
          <a:ext cx="7136130" cy="822960"/>
        </a:xfrm>
        <a:prstGeom prst="roundRect">
          <a:avLst>
            <a:gd name="adj" fmla="val 16667"/>
          </a:avLst>
        </a:prstGeom>
        <a:solidFill>
          <a:srgbClr val="FFFFFF"/>
        </a:solidFill>
        <a:ln w="25400">
          <a:solidFill>
            <a:srgbClr val="000000"/>
          </a:solidFill>
          <a:round/>
          <a:headEnd/>
          <a:tailEnd/>
        </a:ln>
      </xdr:spPr>
      <xdr:txBody>
        <a:bodyPr rot="0" vert="horz" wrap="square" lIns="91440" tIns="45720" rIns="91440" bIns="45720" anchor="t" anchorCtr="0" upright="1">
          <a:noAutofit/>
        </a:bodyPr>
        <a:lstStyle/>
        <a:p>
          <a:pPr algn="ctr">
            <a:spcBef>
              <a:spcPts val="600"/>
            </a:spcBef>
            <a:spcAft>
              <a:spcPts val="0"/>
            </a:spcAft>
          </a:pPr>
          <a:r>
            <a:rPr lang="fr-FR" sz="1600" b="1">
              <a:effectLst/>
              <a:latin typeface="CG Omega"/>
            </a:rPr>
            <a:t>DOSSIER DE PRESTATION DE SERVICE – Réel 2016</a:t>
          </a:r>
        </a:p>
        <a:p>
          <a:pPr algn="ctr">
            <a:spcAft>
              <a:spcPts val="0"/>
            </a:spcAft>
          </a:pPr>
          <a:r>
            <a:rPr lang="fr-FR" sz="1400" b="1">
              <a:effectLst/>
              <a:latin typeface="Times New Roman"/>
              <a:ea typeface="Times New Roman"/>
            </a:rPr>
            <a:t>Accueil de Loisirs sans Hébergement Extrascolaire</a:t>
          </a:r>
        </a:p>
      </xdr:txBody>
    </xdr:sp>
    <xdr:clientData/>
  </xdr:twoCellAnchor>
  <mc:AlternateContent xmlns:mc="http://schemas.openxmlformats.org/markup-compatibility/2006">
    <mc:Choice xmlns:a14="http://schemas.microsoft.com/office/drawing/2010/main" Requires="a14">
      <xdr:twoCellAnchor editAs="absolute">
        <xdr:from>
          <xdr:col>0</xdr:col>
          <xdr:colOff>257175</xdr:colOff>
          <xdr:row>41</xdr:row>
          <xdr:rowOff>19050</xdr:rowOff>
        </xdr:from>
        <xdr:to>
          <xdr:col>0</xdr:col>
          <xdr:colOff>904875</xdr:colOff>
          <xdr:row>41</xdr:row>
          <xdr:rowOff>161925</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Statuts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257175</xdr:colOff>
          <xdr:row>44</xdr:row>
          <xdr:rowOff>28575</xdr:rowOff>
        </xdr:from>
        <xdr:to>
          <xdr:col>2</xdr:col>
          <xdr:colOff>628650</xdr:colOff>
          <xdr:row>44</xdr:row>
          <xdr:rowOff>180975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Liste des membres du Conseil d'Administration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257175</xdr:colOff>
          <xdr:row>43</xdr:row>
          <xdr:rowOff>28575</xdr:rowOff>
        </xdr:from>
        <xdr:to>
          <xdr:col>1</xdr:col>
          <xdr:colOff>695325</xdr:colOff>
          <xdr:row>43</xdr:row>
          <xdr:rowOff>171450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RIB (Postal ou Bancaire)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257175</xdr:colOff>
          <xdr:row>42</xdr:row>
          <xdr:rowOff>28575</xdr:rowOff>
        </xdr:from>
        <xdr:to>
          <xdr:col>3</xdr:col>
          <xdr:colOff>476250</xdr:colOff>
          <xdr:row>42</xdr:row>
          <xdr:rowOff>171450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Liste des membres du Bureau avec fonction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28575</xdr:rowOff>
        </xdr:from>
        <xdr:to>
          <xdr:col>7</xdr:col>
          <xdr:colOff>323850</xdr:colOff>
          <xdr:row>41</xdr:row>
          <xdr:rowOff>161925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de structure(s) extrascolaire(s) UNIQUEMENT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28575</xdr:rowOff>
        </xdr:from>
        <xdr:to>
          <xdr:col>8</xdr:col>
          <xdr:colOff>371475</xdr:colOff>
          <xdr:row>43</xdr:row>
          <xdr:rowOff>180975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de structure(s) périscolaire(s) ET extrascolaire(s)</a:t>
              </a:r>
            </a:p>
          </xdr:txBody>
        </xdr:sp>
        <xdr:clientData/>
      </xdr:twoCellAnchor>
    </mc:Choice>
    <mc:Fallback/>
  </mc:AlternateContent>
  <xdr:twoCellAnchor>
    <xdr:from>
      <xdr:col>4</xdr:col>
      <xdr:colOff>514350</xdr:colOff>
      <xdr:row>37</xdr:row>
      <xdr:rowOff>47625</xdr:rowOff>
    </xdr:from>
    <xdr:to>
      <xdr:col>8</xdr:col>
      <xdr:colOff>685800</xdr:colOff>
      <xdr:row>39</xdr:row>
      <xdr:rowOff>133350</xdr:rowOff>
    </xdr:to>
    <xdr:sp macro="" textlink="">
      <xdr:nvSpPr>
        <xdr:cNvPr id="7" name="Rectangle à coins arrondis 6"/>
        <xdr:cNvSpPr/>
      </xdr:nvSpPr>
      <xdr:spPr>
        <a:xfrm>
          <a:off x="4038600" y="6743700"/>
          <a:ext cx="3162300" cy="466725"/>
        </a:xfrm>
        <a:prstGeom prst="wedgeRoundRect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fr-FR" sz="1100"/>
        </a:p>
      </xdr:txBody>
    </xdr:sp>
    <xdr:clientData/>
  </xdr:twoCellAnchor>
  <xdr:twoCellAnchor>
    <xdr:from>
      <xdr:col>4</xdr:col>
      <xdr:colOff>590550</xdr:colOff>
      <xdr:row>37</xdr:row>
      <xdr:rowOff>114300</xdr:rowOff>
    </xdr:from>
    <xdr:to>
      <xdr:col>8</xdr:col>
      <xdr:colOff>638175</xdr:colOff>
      <xdr:row>39</xdr:row>
      <xdr:rowOff>114300</xdr:rowOff>
    </xdr:to>
    <xdr:sp macro="" textlink="">
      <xdr:nvSpPr>
        <xdr:cNvPr id="8" name="ZoneTexte 7"/>
        <xdr:cNvSpPr txBox="1"/>
      </xdr:nvSpPr>
      <xdr:spPr>
        <a:xfrm>
          <a:off x="4114800" y="6810375"/>
          <a:ext cx="3038475"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Veuillez préciser si vous êtes gestionnaire :</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447675</xdr:colOff>
          <xdr:row>3</xdr:row>
          <xdr:rowOff>19050</xdr:rowOff>
        </xdr:to>
        <xdr:sp macro="" textlink="">
          <xdr:nvSpPr>
            <xdr:cNvPr id="10241" name="Object 1" hidden="1">
              <a:extLst>
                <a:ext uri="{63B3BB69-23CF-44E3-9099-C40C66FF867C}">
                  <a14:compatExt spid="_x0000_s10241"/>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9525</xdr:rowOff>
        </xdr:from>
        <xdr:to>
          <xdr:col>0</xdr:col>
          <xdr:colOff>161925</xdr:colOff>
          <xdr:row>1</xdr:row>
          <xdr:rowOff>9525</xdr:rowOff>
        </xdr:to>
        <xdr:sp macro="" textlink="">
          <xdr:nvSpPr>
            <xdr:cNvPr id="11267" name="Object 3"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457200</xdr:colOff>
          <xdr:row>2</xdr:row>
          <xdr:rowOff>190500</xdr:rowOff>
        </xdr:to>
        <xdr:sp macro="" textlink="">
          <xdr:nvSpPr>
            <xdr:cNvPr id="11270" name="Object 6" hidden="1">
              <a:extLst>
                <a:ext uri="{63B3BB69-23CF-44E3-9099-C40C66FF867C}">
                  <a14:compatExt spid="_x0000_s11270"/>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457200</xdr:colOff>
          <xdr:row>3</xdr:row>
          <xdr:rowOff>28575</xdr:rowOff>
        </xdr:to>
        <xdr:sp macro="" textlink="">
          <xdr:nvSpPr>
            <xdr:cNvPr id="12289" name="Object 1" hidden="1">
              <a:extLst>
                <a:ext uri="{63B3BB69-23CF-44E3-9099-C40C66FF867C}">
                  <a14:compatExt spid="_x0000_s12289"/>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9525</xdr:rowOff>
        </xdr:from>
        <xdr:to>
          <xdr:col>1</xdr:col>
          <xdr:colOff>57150</xdr:colOff>
          <xdr:row>2</xdr:row>
          <xdr:rowOff>9525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9525</xdr:colOff>
          <xdr:row>5</xdr:row>
          <xdr:rowOff>171450</xdr:rowOff>
        </xdr:to>
        <xdr:sp macro="" textlink="">
          <xdr:nvSpPr>
            <xdr:cNvPr id="8193" name="Object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xdr:twoCellAnchor>
    <xdr:from>
      <xdr:col>1</xdr:col>
      <xdr:colOff>133350</xdr:colOff>
      <xdr:row>0</xdr:row>
      <xdr:rowOff>76200</xdr:rowOff>
    </xdr:from>
    <xdr:to>
      <xdr:col>8</xdr:col>
      <xdr:colOff>428625</xdr:colOff>
      <xdr:row>4</xdr:row>
      <xdr:rowOff>137160</xdr:rowOff>
    </xdr:to>
    <xdr:sp macro="" textlink="">
      <xdr:nvSpPr>
        <xdr:cNvPr id="3" name="AutoShape 169"/>
        <xdr:cNvSpPr>
          <a:spLocks noChangeArrowheads="1"/>
        </xdr:cNvSpPr>
      </xdr:nvSpPr>
      <xdr:spPr bwMode="auto">
        <a:xfrm>
          <a:off x="895350" y="76200"/>
          <a:ext cx="5629275" cy="822960"/>
        </a:xfrm>
        <a:prstGeom prst="roundRect">
          <a:avLst>
            <a:gd name="adj" fmla="val 16667"/>
          </a:avLst>
        </a:prstGeom>
        <a:solidFill>
          <a:srgbClr val="FFFFFF"/>
        </a:solidFill>
        <a:ln w="25400">
          <a:solidFill>
            <a:srgbClr val="000000"/>
          </a:solidFill>
          <a:round/>
          <a:headEnd/>
          <a:tailEnd/>
        </a:ln>
      </xdr:spPr>
      <xdr:txBody>
        <a:bodyPr rot="0" vert="horz" wrap="square" lIns="91440" tIns="45720" rIns="91440" bIns="45720" anchor="ctr" anchorCtr="0" upright="1">
          <a:noAutofit/>
        </a:bodyPr>
        <a:lstStyle/>
        <a:p>
          <a:pPr algn="ctr">
            <a:spcBef>
              <a:spcPts val="600"/>
            </a:spcBef>
            <a:spcAft>
              <a:spcPts val="0"/>
            </a:spcAft>
          </a:pPr>
          <a:r>
            <a:rPr lang="fr-FR" sz="1600" b="1">
              <a:effectLst/>
              <a:latin typeface="CG Omega"/>
            </a:rPr>
            <a:t>ACCUEILS DE LOISIRS SANS HEBERGEMENT (ALSH)</a:t>
          </a:r>
          <a:endParaRPr lang="fr-FR" sz="1000">
            <a:effectLst/>
            <a:latin typeface="Times New Roman"/>
            <a:ea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609600</xdr:colOff>
          <xdr:row>3</xdr:row>
          <xdr:rowOff>0</xdr:rowOff>
        </xdr:to>
        <xdr:sp macro="" textlink="">
          <xdr:nvSpPr>
            <xdr:cNvPr id="33794" name="Object 2" hidden="1">
              <a:extLst>
                <a:ext uri="{63B3BB69-23CF-44E3-9099-C40C66FF867C}">
                  <a14:compatExt spid="_x0000_s3379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10</xdr:row>
          <xdr:rowOff>28575</xdr:rowOff>
        </xdr:from>
        <xdr:to>
          <xdr:col>4</xdr:col>
          <xdr:colOff>685800</xdr:colOff>
          <xdr:row>10</xdr:row>
          <xdr:rowOff>161925</xdr:rowOff>
        </xdr:to>
        <xdr:sp macro="" textlink="">
          <xdr:nvSpPr>
            <xdr:cNvPr id="17412" name="Check Box 4" hidden="1">
              <a:extLst>
                <a:ext uri="{63B3BB69-23CF-44E3-9099-C40C66FF867C}">
                  <a14:compatExt spid="_x0000_s174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28575</xdr:rowOff>
        </xdr:from>
        <xdr:to>
          <xdr:col>5</xdr:col>
          <xdr:colOff>619125</xdr:colOff>
          <xdr:row>10</xdr:row>
          <xdr:rowOff>161925</xdr:rowOff>
        </xdr:to>
        <xdr:sp macro="" textlink="">
          <xdr:nvSpPr>
            <xdr:cNvPr id="17413" name="Check Box 5" hidden="1">
              <a:extLst>
                <a:ext uri="{63B3BB69-23CF-44E3-9099-C40C66FF867C}">
                  <a14:compatExt spid="_x0000_s174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28575</xdr:rowOff>
        </xdr:from>
        <xdr:to>
          <xdr:col>4</xdr:col>
          <xdr:colOff>628650</xdr:colOff>
          <xdr:row>17</xdr:row>
          <xdr:rowOff>152400</xdr:rowOff>
        </xdr:to>
        <xdr:sp macro="" textlink="">
          <xdr:nvSpPr>
            <xdr:cNvPr id="17414" name="Check Box 6" hidden="1">
              <a:extLst>
                <a:ext uri="{63B3BB69-23CF-44E3-9099-C40C66FF867C}">
                  <a14:compatExt spid="_x0000_s174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28575</xdr:rowOff>
        </xdr:from>
        <xdr:to>
          <xdr:col>5</xdr:col>
          <xdr:colOff>638175</xdr:colOff>
          <xdr:row>17</xdr:row>
          <xdr:rowOff>152400</xdr:rowOff>
        </xdr:to>
        <xdr:sp macro="" textlink="">
          <xdr:nvSpPr>
            <xdr:cNvPr id="17415" name="Check Box 7" hidden="1">
              <a:extLst>
                <a:ext uri="{63B3BB69-23CF-44E3-9099-C40C66FF867C}">
                  <a14:compatExt spid="_x0000_s174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28575</xdr:rowOff>
        </xdr:from>
        <xdr:to>
          <xdr:col>6</xdr:col>
          <xdr:colOff>733425</xdr:colOff>
          <xdr:row>17</xdr:row>
          <xdr:rowOff>142875</xdr:rowOff>
        </xdr:to>
        <xdr:sp macro="" textlink="">
          <xdr:nvSpPr>
            <xdr:cNvPr id="17424" name="Check Box 16" hidden="1">
              <a:extLst>
                <a:ext uri="{63B3BB69-23CF-44E3-9099-C40C66FF867C}">
                  <a14:compatExt spid="_x0000_s174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hausse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28575</xdr:rowOff>
        </xdr:from>
        <xdr:to>
          <xdr:col>7</xdr:col>
          <xdr:colOff>723900</xdr:colOff>
          <xdr:row>17</xdr:row>
          <xdr:rowOff>152400</xdr:rowOff>
        </xdr:to>
        <xdr:sp macro="" textlink="">
          <xdr:nvSpPr>
            <xdr:cNvPr id="17425" name="Check Box 17" hidden="1">
              <a:extLst>
                <a:ext uri="{63B3BB69-23CF-44E3-9099-C40C66FF867C}">
                  <a14:compatExt spid="_x0000_s174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baisse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23</xdr:row>
          <xdr:rowOff>38100</xdr:rowOff>
        </xdr:from>
        <xdr:to>
          <xdr:col>0</xdr:col>
          <xdr:colOff>638175</xdr:colOff>
          <xdr:row>23</xdr:row>
          <xdr:rowOff>171450</xdr:rowOff>
        </xdr:to>
        <xdr:sp macro="" textlink="">
          <xdr:nvSpPr>
            <xdr:cNvPr id="17431" name="Check Box 23" hidden="1">
              <a:extLst>
                <a:ext uri="{63B3BB69-23CF-44E3-9099-C40C66FF867C}">
                  <a14:compatExt spid="_x0000_s17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19</xdr:row>
          <xdr:rowOff>38100</xdr:rowOff>
        </xdr:from>
        <xdr:to>
          <xdr:col>0</xdr:col>
          <xdr:colOff>600075</xdr:colOff>
          <xdr:row>19</xdr:row>
          <xdr:rowOff>171450</xdr:rowOff>
        </xdr:to>
        <xdr:sp macro="" textlink="">
          <xdr:nvSpPr>
            <xdr:cNvPr id="17432" name="Check Box 24" hidden="1">
              <a:extLst>
                <a:ext uri="{63B3BB69-23CF-44E3-9099-C40C66FF867C}">
                  <a14:compatExt spid="_x0000_s17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22</xdr:row>
          <xdr:rowOff>28575</xdr:rowOff>
        </xdr:from>
        <xdr:to>
          <xdr:col>0</xdr:col>
          <xdr:colOff>657225</xdr:colOff>
          <xdr:row>22</xdr:row>
          <xdr:rowOff>171450</xdr:rowOff>
        </xdr:to>
        <xdr:sp macro="" textlink="">
          <xdr:nvSpPr>
            <xdr:cNvPr id="17433" name="Check Box 25" hidden="1">
              <a:extLst>
                <a:ext uri="{63B3BB69-23CF-44E3-9099-C40C66FF867C}">
                  <a14:compatExt spid="_x0000_s17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20</xdr:row>
          <xdr:rowOff>38100</xdr:rowOff>
        </xdr:from>
        <xdr:to>
          <xdr:col>0</xdr:col>
          <xdr:colOff>561975</xdr:colOff>
          <xdr:row>20</xdr:row>
          <xdr:rowOff>171450</xdr:rowOff>
        </xdr:to>
        <xdr:sp macro="" textlink="">
          <xdr:nvSpPr>
            <xdr:cNvPr id="17434" name="Check Box 26" hidden="1">
              <a:extLst>
                <a:ext uri="{63B3BB69-23CF-44E3-9099-C40C66FF867C}">
                  <a14:compatExt spid="_x0000_s17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21</xdr:row>
          <xdr:rowOff>47625</xdr:rowOff>
        </xdr:from>
        <xdr:to>
          <xdr:col>0</xdr:col>
          <xdr:colOff>609600</xdr:colOff>
          <xdr:row>21</xdr:row>
          <xdr:rowOff>180975</xdr:rowOff>
        </xdr:to>
        <xdr:sp macro="" textlink="">
          <xdr:nvSpPr>
            <xdr:cNvPr id="17435" name="Check Box 27" hidden="1">
              <a:extLst>
                <a:ext uri="{63B3BB69-23CF-44E3-9099-C40C66FF867C}">
                  <a14:compatExt spid="_x0000_s17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xdr:row>
          <xdr:rowOff>47625</xdr:rowOff>
        </xdr:from>
        <xdr:to>
          <xdr:col>4</xdr:col>
          <xdr:colOff>666750</xdr:colOff>
          <xdr:row>3</xdr:row>
          <xdr:rowOff>171450</xdr:rowOff>
        </xdr:to>
        <xdr:sp macro="" textlink="">
          <xdr:nvSpPr>
            <xdr:cNvPr id="17439" name="Check Box 31" hidden="1">
              <a:extLst>
                <a:ext uri="{63B3BB69-23CF-44E3-9099-C40C66FF867C}">
                  <a14:compatExt spid="_x0000_s174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47625</xdr:rowOff>
        </xdr:from>
        <xdr:to>
          <xdr:col>5</xdr:col>
          <xdr:colOff>609600</xdr:colOff>
          <xdr:row>3</xdr:row>
          <xdr:rowOff>171450</xdr:rowOff>
        </xdr:to>
        <xdr:sp macro="" textlink="">
          <xdr:nvSpPr>
            <xdr:cNvPr id="17440" name="Check Box 32" hidden="1">
              <a:extLst>
                <a:ext uri="{63B3BB69-23CF-44E3-9099-C40C66FF867C}">
                  <a14:compatExt spid="_x0000_s174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xdr:row>
          <xdr:rowOff>38100</xdr:rowOff>
        </xdr:from>
        <xdr:to>
          <xdr:col>6</xdr:col>
          <xdr:colOff>742950</xdr:colOff>
          <xdr:row>3</xdr:row>
          <xdr:rowOff>161925</xdr:rowOff>
        </xdr:to>
        <xdr:sp macro="" textlink="">
          <xdr:nvSpPr>
            <xdr:cNvPr id="17441" name="Check Box 33" hidden="1">
              <a:extLst>
                <a:ext uri="{63B3BB69-23CF-44E3-9099-C40C66FF867C}">
                  <a14:compatExt spid="_x0000_s174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hausse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xdr:row>
          <xdr:rowOff>28575</xdr:rowOff>
        </xdr:from>
        <xdr:to>
          <xdr:col>7</xdr:col>
          <xdr:colOff>742950</xdr:colOff>
          <xdr:row>3</xdr:row>
          <xdr:rowOff>171450</xdr:rowOff>
        </xdr:to>
        <xdr:sp macro="" textlink="">
          <xdr:nvSpPr>
            <xdr:cNvPr id="17442" name="Check Box 34" hidden="1">
              <a:extLst>
                <a:ext uri="{63B3BB69-23CF-44E3-9099-C40C66FF867C}">
                  <a14:compatExt spid="_x0000_s174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baisse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28575</xdr:rowOff>
        </xdr:from>
        <xdr:to>
          <xdr:col>6</xdr:col>
          <xdr:colOff>742950</xdr:colOff>
          <xdr:row>10</xdr:row>
          <xdr:rowOff>161925</xdr:rowOff>
        </xdr:to>
        <xdr:sp macro="" textlink="">
          <xdr:nvSpPr>
            <xdr:cNvPr id="17443" name="Check Box 35" hidden="1">
              <a:extLst>
                <a:ext uri="{63B3BB69-23CF-44E3-9099-C40C66FF867C}">
                  <a14:compatExt spid="_x0000_s174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hausse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28575</xdr:rowOff>
        </xdr:from>
        <xdr:to>
          <xdr:col>7</xdr:col>
          <xdr:colOff>695325</xdr:colOff>
          <xdr:row>10</xdr:row>
          <xdr:rowOff>161925</xdr:rowOff>
        </xdr:to>
        <xdr:sp macro="" textlink="">
          <xdr:nvSpPr>
            <xdr:cNvPr id="17445" name="Check Box 37" hidden="1">
              <a:extLst>
                <a:ext uri="{63B3BB69-23CF-44E3-9099-C40C66FF867C}">
                  <a14:compatExt spid="_x0000_s174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baisse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28575</xdr:rowOff>
        </xdr:from>
        <xdr:to>
          <xdr:col>4</xdr:col>
          <xdr:colOff>685800</xdr:colOff>
          <xdr:row>45</xdr:row>
          <xdr:rowOff>171450</xdr:rowOff>
        </xdr:to>
        <xdr:sp macro="" textlink="">
          <xdr:nvSpPr>
            <xdr:cNvPr id="17456" name="Check Box 48" hidden="1">
              <a:extLst>
                <a:ext uri="{63B3BB69-23CF-44E3-9099-C40C66FF867C}">
                  <a14:compatExt spid="_x0000_s174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35 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45</xdr:row>
          <xdr:rowOff>28575</xdr:rowOff>
        </xdr:from>
        <xdr:to>
          <xdr:col>5</xdr:col>
          <xdr:colOff>666750</xdr:colOff>
          <xdr:row>45</xdr:row>
          <xdr:rowOff>171450</xdr:rowOff>
        </xdr:to>
        <xdr:sp macro="" textlink="">
          <xdr:nvSpPr>
            <xdr:cNvPr id="17457" name="Check Box 49" hidden="1">
              <a:extLst>
                <a:ext uri="{63B3BB69-23CF-44E3-9099-C40C66FF867C}">
                  <a14:compatExt spid="_x0000_s174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39 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45</xdr:row>
          <xdr:rowOff>28575</xdr:rowOff>
        </xdr:from>
        <xdr:to>
          <xdr:col>6</xdr:col>
          <xdr:colOff>628650</xdr:colOff>
          <xdr:row>45</xdr:row>
          <xdr:rowOff>180975</xdr:rowOff>
        </xdr:to>
        <xdr:sp macro="" textlink="">
          <xdr:nvSpPr>
            <xdr:cNvPr id="17458" name="Check Box 50" hidden="1">
              <a:extLst>
                <a:ext uri="{63B3BB69-23CF-44E3-9099-C40C66FF867C}">
                  <a14:compatExt spid="_x0000_s174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Autres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0</xdr:row>
          <xdr:rowOff>47625</xdr:rowOff>
        </xdr:from>
        <xdr:to>
          <xdr:col>0</xdr:col>
          <xdr:colOff>400050</xdr:colOff>
          <xdr:row>2</xdr:row>
          <xdr:rowOff>142875</xdr:rowOff>
        </xdr:to>
        <xdr:sp macro="" textlink="">
          <xdr:nvSpPr>
            <xdr:cNvPr id="2053" name="Object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39</xdr:row>
          <xdr:rowOff>28575</xdr:rowOff>
        </xdr:from>
        <xdr:to>
          <xdr:col>5</xdr:col>
          <xdr:colOff>561975</xdr:colOff>
          <xdr:row>39</xdr:row>
          <xdr:rowOff>161925</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fonction des ressources de la famille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28575</xdr:rowOff>
        </xdr:from>
        <xdr:to>
          <xdr:col>5</xdr:col>
          <xdr:colOff>638175</xdr:colOff>
          <xdr:row>43</xdr:row>
          <xdr:rowOff>171450</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28575</xdr:rowOff>
        </xdr:from>
        <xdr:to>
          <xdr:col>4</xdr:col>
          <xdr:colOff>571500</xdr:colOff>
          <xdr:row>43</xdr:row>
          <xdr:rowOff>171450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39</xdr:row>
          <xdr:rowOff>28575</xdr:rowOff>
        </xdr:from>
        <xdr:to>
          <xdr:col>8</xdr:col>
          <xdr:colOff>685800</xdr:colOff>
          <xdr:row>39</xdr:row>
          <xdr:rowOff>171450</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En fonction de la composition de la famille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485775</xdr:colOff>
          <xdr:row>2</xdr:row>
          <xdr:rowOff>114300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twoCellAnchor>
    <xdr:from>
      <xdr:col>0</xdr:col>
      <xdr:colOff>142875</xdr:colOff>
      <xdr:row>31</xdr:row>
      <xdr:rowOff>66676</xdr:rowOff>
    </xdr:from>
    <xdr:to>
      <xdr:col>8</xdr:col>
      <xdr:colOff>571500</xdr:colOff>
      <xdr:row>35</xdr:row>
      <xdr:rowOff>99060</xdr:rowOff>
    </xdr:to>
    <xdr:sp macro="" textlink="">
      <xdr:nvSpPr>
        <xdr:cNvPr id="6" name="AutoShape 169"/>
        <xdr:cNvSpPr>
          <a:spLocks noChangeArrowheads="1"/>
        </xdr:cNvSpPr>
      </xdr:nvSpPr>
      <xdr:spPr bwMode="auto">
        <a:xfrm>
          <a:off x="142875" y="8534401"/>
          <a:ext cx="6524625" cy="794384"/>
        </a:xfrm>
        <a:prstGeom prst="roundRect">
          <a:avLst>
            <a:gd name="adj" fmla="val 16667"/>
          </a:avLst>
        </a:prstGeom>
        <a:solidFill>
          <a:srgbClr val="FFFFFF"/>
        </a:solidFill>
        <a:ln w="25400">
          <a:solidFill>
            <a:srgbClr val="000000"/>
          </a:solidFill>
          <a:round/>
          <a:headEnd/>
          <a:tailEnd/>
        </a:ln>
      </xdr:spPr>
      <xdr:txBody>
        <a:bodyPr rot="0" vert="horz" wrap="square" lIns="91440" tIns="45720" rIns="91440" bIns="45720" anchor="t" anchorCtr="0" upright="1">
          <a:noAutofit/>
        </a:bodyPr>
        <a:lstStyle/>
        <a:p>
          <a:pPr algn="l">
            <a:spcBef>
              <a:spcPts val="600"/>
            </a:spcBef>
            <a:spcAft>
              <a:spcPts val="0"/>
            </a:spcAft>
          </a:pPr>
          <a:r>
            <a:rPr lang="fr-FR" sz="1000" b="1">
              <a:effectLst/>
              <a:latin typeface="CG Omega"/>
              <a:ea typeface="+mn-ea"/>
            </a:rPr>
            <a:t>La</a:t>
          </a:r>
          <a:r>
            <a:rPr lang="fr-FR" sz="1000" b="1" baseline="0">
              <a:effectLst/>
              <a:latin typeface="CG Omega"/>
              <a:ea typeface="+mn-ea"/>
            </a:rPr>
            <a:t> PSO ALSH Extrascolaire ne finance pas :</a:t>
          </a:r>
        </a:p>
        <a:p>
          <a:pPr algn="l">
            <a:spcBef>
              <a:spcPts val="600"/>
            </a:spcBef>
            <a:spcAft>
              <a:spcPts val="0"/>
            </a:spcAft>
          </a:pPr>
          <a:r>
            <a:rPr lang="fr-FR" sz="1000">
              <a:effectLst/>
              <a:latin typeface="Times New Roman"/>
              <a:ea typeface="Times New Roman"/>
            </a:rPr>
            <a:t> - Les séjours</a:t>
          </a:r>
          <a:r>
            <a:rPr lang="fr-FR" sz="1000" baseline="0">
              <a:effectLst/>
              <a:latin typeface="Times New Roman"/>
              <a:ea typeface="Times New Roman"/>
            </a:rPr>
            <a:t> supérieurs à 5 nuits</a:t>
          </a:r>
          <a:br>
            <a:rPr lang="fr-FR" sz="1000" baseline="0">
              <a:effectLst/>
              <a:latin typeface="Times New Roman"/>
              <a:ea typeface="Times New Roman"/>
            </a:rPr>
          </a:br>
          <a:r>
            <a:rPr lang="fr-FR" sz="1000" baseline="0">
              <a:effectLst/>
              <a:latin typeface="Times New Roman"/>
              <a:ea typeface="Times New Roman"/>
            </a:rPr>
            <a:t> - Les chantiers loisirs ne s'inscrivant pas dans le projet pédagogique de l'accueil de loisirs ados ni d'accueil de jeunes</a:t>
          </a:r>
          <a:br>
            <a:rPr lang="fr-FR" sz="1000" baseline="0">
              <a:effectLst/>
              <a:latin typeface="Times New Roman"/>
              <a:ea typeface="Times New Roman"/>
            </a:rPr>
          </a:br>
          <a:r>
            <a:rPr lang="fr-FR" sz="1000" baseline="0">
              <a:effectLst/>
              <a:latin typeface="Times New Roman"/>
              <a:ea typeface="Times New Roman"/>
            </a:rPr>
            <a:t> - Les fêtes de quartiers</a:t>
          </a:r>
          <a:endParaRPr lang="fr-FR" sz="1000">
            <a:effectLst/>
            <a:latin typeface="Times New Roman"/>
            <a:ea typeface="Times New Roman"/>
          </a:endParaRPr>
        </a:p>
      </xdr:txBody>
    </xdr:sp>
    <xdr:clientData/>
  </xdr:twoCellAnchor>
  <xdr:twoCellAnchor>
    <xdr:from>
      <xdr:col>0</xdr:col>
      <xdr:colOff>76200</xdr:colOff>
      <xdr:row>40</xdr:row>
      <xdr:rowOff>66675</xdr:rowOff>
    </xdr:from>
    <xdr:to>
      <xdr:col>8</xdr:col>
      <xdr:colOff>657225</xdr:colOff>
      <xdr:row>53</xdr:row>
      <xdr:rowOff>19050</xdr:rowOff>
    </xdr:to>
    <xdr:sp macro="" textlink="">
      <xdr:nvSpPr>
        <xdr:cNvPr id="7" name="AutoShape 169"/>
        <xdr:cNvSpPr>
          <a:spLocks noChangeArrowheads="1"/>
        </xdr:cNvSpPr>
      </xdr:nvSpPr>
      <xdr:spPr bwMode="auto">
        <a:xfrm>
          <a:off x="76200" y="8134350"/>
          <a:ext cx="6677025" cy="2352675"/>
        </a:xfrm>
        <a:prstGeom prst="roundRect">
          <a:avLst>
            <a:gd name="adj" fmla="val 16667"/>
          </a:avLst>
        </a:prstGeom>
        <a:solidFill>
          <a:srgbClr val="FFFFFF"/>
        </a:solidFill>
        <a:ln w="25400">
          <a:solidFill>
            <a:srgbClr val="000000"/>
          </a:solidFill>
          <a:round/>
          <a:headEnd/>
          <a:tailEnd/>
        </a:ln>
      </xdr:spPr>
      <xdr:txBody>
        <a:bodyPr rot="0" vert="horz" wrap="square" lIns="91440" tIns="45720" rIns="91440" bIns="45720" anchor="t" anchorCtr="0" upright="1">
          <a:noAutofit/>
        </a:bodyPr>
        <a:lstStyle/>
        <a:p>
          <a:pPr algn="l">
            <a:spcBef>
              <a:spcPts val="600"/>
            </a:spcBef>
            <a:spcAft>
              <a:spcPts val="0"/>
            </a:spcAft>
          </a:pPr>
          <a:r>
            <a:rPr lang="fr-FR" sz="1000" b="1">
              <a:effectLst/>
              <a:latin typeface="CG Omega"/>
              <a:ea typeface="+mn-ea"/>
            </a:rPr>
            <a:t>Les</a:t>
          </a:r>
          <a:r>
            <a:rPr lang="fr-FR" sz="1000" b="1" baseline="0">
              <a:effectLst/>
              <a:latin typeface="CG Omega"/>
              <a:ea typeface="+mn-ea"/>
            </a:rPr>
            <a:t> actes ouvrant droit : </a:t>
          </a:r>
          <a:r>
            <a:rPr lang="fr-FR" sz="1000" b="0" baseline="0">
              <a:effectLst/>
              <a:latin typeface="CG Omega"/>
              <a:ea typeface="+mn-ea"/>
            </a:rPr>
            <a:t>sont les actes retenus pour le calcul de la prestation de service</a:t>
          </a:r>
          <a:endParaRPr lang="fr-FR" sz="1000" b="0">
            <a:effectLst/>
            <a:latin typeface="CG Omega"/>
            <a:ea typeface="+mn-ea"/>
          </a:endParaRPr>
        </a:p>
        <a:p>
          <a:pPr algn="l">
            <a:spcBef>
              <a:spcPts val="600"/>
            </a:spcBef>
            <a:spcAft>
              <a:spcPts val="0"/>
            </a:spcAft>
          </a:pPr>
          <a:r>
            <a:rPr lang="fr-FR" sz="1000" b="1">
              <a:effectLst/>
              <a:latin typeface="CG Omega"/>
              <a:ea typeface="+mn-ea"/>
            </a:rPr>
            <a:t>Heures réalisées : </a:t>
          </a:r>
          <a:r>
            <a:rPr lang="fr-FR" sz="1000" b="1" baseline="0">
              <a:effectLst/>
              <a:latin typeface="CG Omega"/>
              <a:ea typeface="+mn-ea"/>
            </a:rPr>
            <a:t> </a:t>
          </a:r>
          <a:r>
            <a:rPr lang="fr-FR" sz="1000" b="0" baseline="0">
              <a:effectLst/>
              <a:latin typeface="CG Omega"/>
              <a:ea typeface="+mn-ea"/>
            </a:rPr>
            <a:t>heures de présence réelles de l'enfant dans la limite de l'amplitude d'ouverture du service (elles déterminent le prix de revient).</a:t>
          </a:r>
          <a:endParaRPr lang="fr-FR" sz="1000" b="1" baseline="0">
            <a:effectLst/>
            <a:latin typeface="CG Omega"/>
            <a:ea typeface="+mn-ea"/>
          </a:endParaRPr>
        </a:p>
        <a:p>
          <a:pPr marL="0" marR="0" indent="0" algn="l" defTabSz="914400" eaLnBrk="1" fontAlgn="auto" latinLnBrk="0" hangingPunct="1">
            <a:lnSpc>
              <a:spcPct val="100000"/>
            </a:lnSpc>
            <a:spcBef>
              <a:spcPts val="600"/>
            </a:spcBef>
            <a:spcAft>
              <a:spcPts val="0"/>
            </a:spcAft>
            <a:buClrTx/>
            <a:buSzTx/>
            <a:buFontTx/>
            <a:buNone/>
            <a:tabLst/>
            <a:defRPr/>
          </a:pPr>
          <a:r>
            <a:rPr lang="fr-FR" sz="1000" b="1">
              <a:effectLst/>
              <a:latin typeface="+mn-lt"/>
              <a:ea typeface="+mn-ea"/>
              <a:cs typeface="+mn-cs"/>
            </a:rPr>
            <a:t>Heures facturées</a:t>
          </a:r>
          <a:r>
            <a:rPr lang="fr-FR" sz="1000" b="1" baseline="0">
              <a:effectLst/>
              <a:latin typeface="+mn-lt"/>
              <a:ea typeface="+mn-ea"/>
              <a:cs typeface="+mn-cs"/>
            </a:rPr>
            <a:t> </a:t>
          </a:r>
          <a:r>
            <a:rPr lang="fr-FR" sz="1000" b="1">
              <a:effectLst/>
              <a:latin typeface="+mn-lt"/>
              <a:ea typeface="+mn-ea"/>
              <a:cs typeface="+mn-cs"/>
            </a:rPr>
            <a:t>: </a:t>
          </a:r>
          <a:r>
            <a:rPr lang="fr-FR" sz="1000" b="0" baseline="0">
              <a:effectLst/>
              <a:latin typeface="+mn-lt"/>
              <a:ea typeface="+mn-ea"/>
              <a:cs typeface="+mn-cs"/>
            </a:rPr>
            <a:t> nombre d'heures facturées aux familles y compris celles facturées malgré l'absence ou la maladie de l'enfant (existe dès lors qu'une facture précise le tarif horaire, le nombre d'heures facturées à la famille et le coût total).</a:t>
          </a:r>
        </a:p>
        <a:p>
          <a:pPr marL="0" marR="0" indent="0" algn="l" defTabSz="914400" eaLnBrk="1" fontAlgn="auto" latinLnBrk="0" hangingPunct="1">
            <a:lnSpc>
              <a:spcPct val="100000"/>
            </a:lnSpc>
            <a:spcBef>
              <a:spcPts val="600"/>
            </a:spcBef>
            <a:spcAft>
              <a:spcPts val="0"/>
            </a:spcAft>
            <a:buClrTx/>
            <a:buSzTx/>
            <a:buFontTx/>
            <a:buNone/>
            <a:tabLst/>
            <a:defRPr/>
          </a:pPr>
          <a:r>
            <a:rPr lang="fr-FR" sz="1000" b="1" baseline="0">
              <a:effectLst/>
              <a:latin typeface="+mn-lt"/>
              <a:ea typeface="+mn-ea"/>
              <a:cs typeface="+mn-cs"/>
            </a:rPr>
            <a:t>Un forfait  </a:t>
          </a:r>
          <a:r>
            <a:rPr lang="fr-FR" sz="1000" b="0" baseline="0">
              <a:effectLst/>
              <a:latin typeface="+mn-lt"/>
              <a:ea typeface="+mn-ea"/>
              <a:cs typeface="+mn-cs"/>
            </a:rPr>
            <a:t>correspond à une offre déterminée par avance sur une période supérieure à une journée dont la périodicité peut être soit  heddomadaire, mensuelle, trimestrielle, semestrielle ou annuelle et pour lequel est demandé un paiement global et invariable  quelque  soit  le nombre d'actes facturés.</a:t>
          </a:r>
        </a:p>
        <a:p>
          <a:pPr marL="0" marR="0" indent="0" algn="l" defTabSz="914400" eaLnBrk="1" fontAlgn="auto" latinLnBrk="0" hangingPunct="1">
            <a:lnSpc>
              <a:spcPct val="100000"/>
            </a:lnSpc>
            <a:spcBef>
              <a:spcPts val="600"/>
            </a:spcBef>
            <a:spcAft>
              <a:spcPts val="0"/>
            </a:spcAft>
            <a:buClrTx/>
            <a:buSzTx/>
            <a:buFontTx/>
            <a:buNone/>
            <a:tabLst/>
            <a:defRPr/>
          </a:pPr>
          <a:r>
            <a:rPr lang="fr-FR" sz="1000" b="1" baseline="0">
              <a:effectLst/>
              <a:latin typeface="+mn-lt"/>
              <a:ea typeface="+mn-ea"/>
              <a:cs typeface="+mn-cs"/>
            </a:rPr>
            <a:t>Une cotisation </a:t>
          </a:r>
          <a:r>
            <a:rPr lang="fr-FR" sz="1000" b="0" baseline="0">
              <a:effectLst/>
              <a:latin typeface="+mn-lt"/>
              <a:ea typeface="+mn-ea"/>
              <a:cs typeface="+mn-cs"/>
            </a:rPr>
            <a:t>est un montant fixé annuellement, payée par la famille et correspondant au paiement du service proposé par l'équipement.</a:t>
          </a:r>
        </a:p>
        <a:p>
          <a:pPr marL="0" marR="0" indent="0" algn="l" defTabSz="914400" eaLnBrk="1" fontAlgn="auto" latinLnBrk="0" hangingPunct="1">
            <a:lnSpc>
              <a:spcPct val="100000"/>
            </a:lnSpc>
            <a:spcBef>
              <a:spcPts val="600"/>
            </a:spcBef>
            <a:spcAft>
              <a:spcPts val="0"/>
            </a:spcAft>
            <a:buClrTx/>
            <a:buSzTx/>
            <a:buFontTx/>
            <a:buNone/>
            <a:tabLst/>
            <a:defRPr/>
          </a:pPr>
          <a:r>
            <a:rPr lang="fr-FR" sz="1000" b="1" baseline="0">
              <a:effectLst/>
              <a:latin typeface="+mn-lt"/>
              <a:ea typeface="+mn-ea"/>
              <a:cs typeface="+mn-cs"/>
            </a:rPr>
            <a:t>L'adhésion</a:t>
          </a:r>
          <a:r>
            <a:rPr lang="fr-FR" sz="1000" b="0" baseline="0">
              <a:effectLst/>
              <a:latin typeface="+mn-lt"/>
              <a:ea typeface="+mn-ea"/>
              <a:cs typeface="+mn-cs"/>
            </a:rPr>
            <a:t> est un droit d'entrée dans la strucute et </a:t>
          </a:r>
          <a:r>
            <a:rPr lang="fr-FR" sz="1000" b="1" baseline="0">
              <a:effectLst/>
              <a:latin typeface="+mn-lt"/>
              <a:ea typeface="+mn-ea"/>
              <a:cs typeface="+mn-cs"/>
            </a:rPr>
            <a:t>ne rentre pas dans les modes de tarifications retenus.</a:t>
          </a:r>
        </a:p>
        <a:p>
          <a:pPr marL="0" marR="0" indent="0" algn="l" defTabSz="914400" eaLnBrk="1" fontAlgn="auto" latinLnBrk="0" hangingPunct="1">
            <a:lnSpc>
              <a:spcPct val="100000"/>
            </a:lnSpc>
            <a:spcBef>
              <a:spcPts val="600"/>
            </a:spcBef>
            <a:spcAft>
              <a:spcPts val="0"/>
            </a:spcAft>
            <a:buClrTx/>
            <a:buSzTx/>
            <a:buFontTx/>
            <a:buNone/>
            <a:tabLst/>
            <a:defRPr/>
          </a:pPr>
          <a:endParaRPr lang="fr-FR" sz="100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6</xdr:row>
          <xdr:rowOff>38100</xdr:rowOff>
        </xdr:from>
        <xdr:to>
          <xdr:col>1</xdr:col>
          <xdr:colOff>419100</xdr:colOff>
          <xdr:row>6</xdr:row>
          <xdr:rowOff>190500</xdr:rowOff>
        </xdr:to>
        <xdr:sp macro="" textlink="">
          <xdr:nvSpPr>
            <xdr:cNvPr id="3078" name="Check Box 6" hidden="1">
              <a:extLst>
                <a:ext uri="{63B3BB69-23CF-44E3-9099-C40C66FF867C}">
                  <a14:compatExt spid="_x0000_s30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 Grille Tarifaire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9</xdr:row>
          <xdr:rowOff>28575</xdr:rowOff>
        </xdr:from>
        <xdr:to>
          <xdr:col>5</xdr:col>
          <xdr:colOff>161925</xdr:colOff>
          <xdr:row>9</xdr:row>
          <xdr:rowOff>209550</xdr:rowOff>
        </xdr:to>
        <xdr:sp macro="" textlink="">
          <xdr:nvSpPr>
            <xdr:cNvPr id="3079" name="Check Box 7" hidden="1">
              <a:extLst>
                <a:ext uri="{63B3BB69-23CF-44E3-9099-C40C66FF867C}">
                  <a14:compatExt spid="_x0000_s30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Attestation de la commune précisant le montant de la subvention 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xdr:row>
          <xdr:rowOff>38100</xdr:rowOff>
        </xdr:from>
        <xdr:to>
          <xdr:col>6</xdr:col>
          <xdr:colOff>409575</xdr:colOff>
          <xdr:row>10</xdr:row>
          <xdr:rowOff>190500</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Attestation de la commune précisant l'évaluation des mises à disposition des personnels et des locaux</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142875</xdr:colOff>
          <xdr:row>1</xdr:row>
          <xdr:rowOff>266700</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19050</xdr:colOff>
      <xdr:row>1</xdr:row>
      <xdr:rowOff>1</xdr:rowOff>
    </xdr:from>
    <xdr:to>
      <xdr:col>7</xdr:col>
      <xdr:colOff>752475</xdr:colOff>
      <xdr:row>2</xdr:row>
      <xdr:rowOff>276225</xdr:rowOff>
    </xdr:to>
    <xdr:sp macro="" textlink="">
      <xdr:nvSpPr>
        <xdr:cNvPr id="2" name="ZoneTexte 1"/>
        <xdr:cNvSpPr txBox="1"/>
      </xdr:nvSpPr>
      <xdr:spPr>
        <a:xfrm>
          <a:off x="19050" y="238126"/>
          <a:ext cx="6200775" cy="466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Seules les charges et les produits liés à l'activité qui font l'objet de la Prestation de Service </a:t>
          </a:r>
          <a:r>
            <a:rPr lang="fr-FR" sz="1100" baseline="0"/>
            <a:t> doivent figurer sur cet imprimé.</a:t>
          </a:r>
          <a:endParaRPr lang="fr-FR"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9525</xdr:rowOff>
        </xdr:from>
        <xdr:to>
          <xdr:col>0</xdr:col>
          <xdr:colOff>523875</xdr:colOff>
          <xdr:row>3</xdr:row>
          <xdr:rowOff>76200</xdr:rowOff>
        </xdr:to>
        <xdr:sp macro="" textlink="">
          <xdr:nvSpPr>
            <xdr:cNvPr id="5124" name="Object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0</xdr:row>
          <xdr:rowOff>38100</xdr:rowOff>
        </xdr:from>
        <xdr:to>
          <xdr:col>0</xdr:col>
          <xdr:colOff>542925</xdr:colOff>
          <xdr:row>3</xdr:row>
          <xdr:rowOff>66675</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19050</xdr:rowOff>
        </xdr:from>
        <xdr:to>
          <xdr:col>0</xdr:col>
          <xdr:colOff>495300</xdr:colOff>
          <xdr:row>3</xdr:row>
          <xdr:rowOff>57150</xdr:rowOff>
        </xdr:to>
        <xdr:sp macro="" textlink="">
          <xdr:nvSpPr>
            <xdr:cNvPr id="9219" name="Object 3" hidden="1">
              <a:extLst>
                <a:ext uri="{63B3BB69-23CF-44E3-9099-C40C66FF867C}">
                  <a14:compatExt spid="_x0000_s921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k1a311\Communs\DivAS\Prestation%20de%20service\IMPRIMES%20PS\campagne%202016\ALSH\ALSH%20EXTRASCOLAIRE%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sheetName val="Variation"/>
      <sheetName val="Tarification"/>
      <sheetName val="info reglementation"/>
      <sheetName val="Notice Compte de Résultat"/>
      <sheetName val="Compte de Résultat"/>
      <sheetName val="données activités - de 6 ans p5"/>
      <sheetName val="sejours- 6 ans p6"/>
      <sheetName val="données activités 6 11 ans p7"/>
      <sheetName val="sejours 6-11  ans p8"/>
      <sheetName val="données activités 12-17 ans p9"/>
      <sheetName val="sejours12-17 ans p10"/>
      <sheetName val="methode calcul PS"/>
      <sheetName val="barèmes"/>
      <sheetName val="Mon enfant.fr"/>
      <sheetName val="Feuil2"/>
      <sheetName val="Feuil3"/>
      <sheetName val="Feuil1"/>
    </sheetNames>
    <sheetDataSet>
      <sheetData sheetId="0" refreshError="1"/>
      <sheetData sheetId="1" refreshError="1"/>
      <sheetData sheetId="2"/>
      <sheetData sheetId="3" refreshError="1"/>
      <sheetData sheetId="4" refreshError="1"/>
      <sheetData sheetId="5" refreshError="1"/>
      <sheetData sheetId="6">
        <row r="23">
          <cell r="I23">
            <v>0</v>
          </cell>
          <cell r="J23">
            <v>0</v>
          </cell>
        </row>
      </sheetData>
      <sheetData sheetId="7">
        <row r="13">
          <cell r="G13">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image" Target="../media/image1.emf"/><Relationship Id="rId4" Type="http://schemas.openxmlformats.org/officeDocument/2006/relationships/oleObject" Target="../embeddings/oleObject8.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8.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9.bin"/><Relationship Id="rId5" Type="http://schemas.openxmlformats.org/officeDocument/2006/relationships/image" Target="../media/image1.emf"/><Relationship Id="rId4" Type="http://schemas.openxmlformats.org/officeDocument/2006/relationships/oleObject" Target="../embeddings/oleObject1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image" Target="../media/image1.emf"/><Relationship Id="rId5" Type="http://schemas.openxmlformats.org/officeDocument/2006/relationships/oleObject" Target="../embeddings/oleObject12.bin"/><Relationship Id="rId4"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22.bin"/><Relationship Id="rId5" Type="http://schemas.openxmlformats.org/officeDocument/2006/relationships/image" Target="../media/image1.emf"/><Relationship Id="rId4" Type="http://schemas.openxmlformats.org/officeDocument/2006/relationships/oleObject" Target="../embeddings/oleObject13.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23.bin"/><Relationship Id="rId5" Type="http://schemas.openxmlformats.org/officeDocument/2006/relationships/image" Target="../media/image1.emf"/><Relationship Id="rId4" Type="http://schemas.openxmlformats.org/officeDocument/2006/relationships/oleObject" Target="../embeddings/oleObject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drawing" Target="../drawings/drawing1.xm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image" Target="../media/image1.emf"/><Relationship Id="rId11" Type="http://schemas.openxmlformats.org/officeDocument/2006/relationships/ctrlProp" Target="../ctrlProps/ctrlProp5.xml"/><Relationship Id="rId5" Type="http://schemas.openxmlformats.org/officeDocument/2006/relationships/oleObject" Target="../embeddings/oleObject1.bin"/><Relationship Id="rId10" Type="http://schemas.openxmlformats.org/officeDocument/2006/relationships/ctrlProp" Target="../ctrlProps/ctrlProp4.xml"/><Relationship Id="rId4" Type="http://schemas.openxmlformats.org/officeDocument/2006/relationships/vmlDrawing" Target="../drawings/vmlDrawing1.vml"/><Relationship Id="rId9"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drawing" Target="../drawings/drawing3.xml"/><Relationship Id="rId7" Type="http://schemas.openxmlformats.org/officeDocument/2006/relationships/ctrlProp" Target="../ctrlProps/ctrlProp27.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image" Target="../media/image1.emf"/><Relationship Id="rId5" Type="http://schemas.openxmlformats.org/officeDocument/2006/relationships/oleObject" Target="../embeddings/oleObject2.bin"/><Relationship Id="rId10" Type="http://schemas.openxmlformats.org/officeDocument/2006/relationships/ctrlProp" Target="../ctrlProps/ctrlProp30.xml"/><Relationship Id="rId4" Type="http://schemas.openxmlformats.org/officeDocument/2006/relationships/vmlDrawing" Target="../drawings/vmlDrawing3.vml"/><Relationship Id="rId9"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drawing" Target="../drawings/drawing4.xml"/><Relationship Id="rId7" Type="http://schemas.openxmlformats.org/officeDocument/2006/relationships/ctrlProp" Target="../ctrlProps/ctrlProp3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image" Target="../media/image1.emf"/><Relationship Id="rId5" Type="http://schemas.openxmlformats.org/officeDocument/2006/relationships/oleObject" Target="../embeddings/oleObject3.bin"/><Relationship Id="rId4" Type="http://schemas.openxmlformats.org/officeDocument/2006/relationships/vmlDrawing" Target="../drawings/vmlDrawing4.vml"/><Relationship Id="rId9" Type="http://schemas.openxmlformats.org/officeDocument/2006/relationships/ctrlProp" Target="../ctrlProps/ctrlProp3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image" Target="../media/image1.emf"/><Relationship Id="rId5" Type="http://schemas.openxmlformats.org/officeDocument/2006/relationships/oleObject" Target="../embeddings/oleObject4.bin"/><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image" Target="../media/image1.emf"/><Relationship Id="rId5" Type="http://schemas.openxmlformats.org/officeDocument/2006/relationships/oleObject" Target="../embeddings/oleObject5.bin"/><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image" Target="../media/image1.emf"/><Relationship Id="rId5" Type="http://schemas.openxmlformats.org/officeDocument/2006/relationships/oleObject" Target="../embeddings/oleObject6.bin"/><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3"/>
  <sheetViews>
    <sheetView tabSelected="1" workbookViewId="0">
      <selection activeCell="A42" sqref="A42:B42"/>
    </sheetView>
  </sheetViews>
  <sheetFormatPr baseColWidth="10" defaultRowHeight="15"/>
  <cols>
    <col min="1" max="1" width="61.28515625" style="3" customWidth="1"/>
    <col min="2" max="2" width="73.7109375" style="3" customWidth="1"/>
    <col min="3" max="16384" width="11.42578125" style="3"/>
  </cols>
  <sheetData>
    <row r="1" spans="1:2" ht="18.75">
      <c r="A1" s="205" t="s">
        <v>308</v>
      </c>
      <c r="B1" s="206"/>
    </row>
    <row r="3" spans="1:2">
      <c r="A3" s="208" t="s">
        <v>309</v>
      </c>
      <c r="B3" s="209"/>
    </row>
    <row r="5" spans="1:2" ht="24" customHeight="1">
      <c r="A5" s="210" t="s">
        <v>326</v>
      </c>
      <c r="B5" s="212" t="s">
        <v>327</v>
      </c>
    </row>
    <row r="6" spans="1:2" ht="24" customHeight="1">
      <c r="A6" s="211"/>
      <c r="B6" s="213"/>
    </row>
    <row r="7" spans="1:2" ht="20.25" customHeight="1">
      <c r="A7" s="210" t="s">
        <v>328</v>
      </c>
      <c r="B7" s="212" t="s">
        <v>327</v>
      </c>
    </row>
    <row r="8" spans="1:2" ht="19.5" customHeight="1">
      <c r="A8" s="214"/>
      <c r="B8" s="215"/>
    </row>
    <row r="9" spans="1:2" ht="18" customHeight="1">
      <c r="A9" s="211"/>
      <c r="B9" s="213"/>
    </row>
    <row r="10" spans="1:2" ht="31.5" customHeight="1">
      <c r="A10" s="174" t="s">
        <v>329</v>
      </c>
      <c r="B10" s="175" t="s">
        <v>330</v>
      </c>
    </row>
    <row r="11" spans="1:2" ht="24" customHeight="1">
      <c r="A11" s="216" t="s">
        <v>331</v>
      </c>
      <c r="B11" s="212" t="s">
        <v>330</v>
      </c>
    </row>
    <row r="12" spans="1:2" ht="24" customHeight="1">
      <c r="A12" s="211"/>
      <c r="B12" s="213"/>
    </row>
    <row r="13" spans="1:2" ht="20.25" customHeight="1">
      <c r="A13" s="217" t="s">
        <v>332</v>
      </c>
      <c r="B13" s="218" t="s">
        <v>333</v>
      </c>
    </row>
    <row r="14" spans="1:2" ht="20.25" customHeight="1">
      <c r="A14" s="214"/>
      <c r="B14" s="215"/>
    </row>
    <row r="15" spans="1:2" ht="20.25" customHeight="1">
      <c r="A15" s="214"/>
      <c r="B15" s="215"/>
    </row>
    <row r="16" spans="1:2" ht="29.25" customHeight="1">
      <c r="A16" s="211"/>
      <c r="B16" s="219"/>
    </row>
    <row r="17" spans="1:2" ht="33.75" customHeight="1"/>
    <row r="18" spans="1:2">
      <c r="A18" s="208" t="s">
        <v>310</v>
      </c>
      <c r="B18" s="209"/>
    </row>
    <row r="20" spans="1:2" ht="15.75">
      <c r="A20" s="207" t="s">
        <v>311</v>
      </c>
      <c r="B20" s="207"/>
    </row>
    <row r="23" spans="1:2" ht="18.75">
      <c r="A23" s="205" t="s">
        <v>312</v>
      </c>
      <c r="B23" s="206"/>
    </row>
    <row r="25" spans="1:2" ht="48.75" customHeight="1">
      <c r="A25" s="203" t="s">
        <v>313</v>
      </c>
      <c r="B25" s="203"/>
    </row>
    <row r="27" spans="1:2" ht="32.25" customHeight="1">
      <c r="A27" s="176" t="s">
        <v>314</v>
      </c>
      <c r="B27" s="177" t="s">
        <v>315</v>
      </c>
    </row>
    <row r="28" spans="1:2" ht="33" customHeight="1">
      <c r="A28" s="178" t="s">
        <v>316</v>
      </c>
      <c r="B28" s="179" t="s">
        <v>317</v>
      </c>
    </row>
    <row r="29" spans="1:2" ht="33" customHeight="1">
      <c r="A29" s="180" t="s">
        <v>318</v>
      </c>
      <c r="B29" s="181" t="s">
        <v>319</v>
      </c>
    </row>
    <row r="30" spans="1:2" ht="33" customHeight="1">
      <c r="A30" s="182" t="s">
        <v>320</v>
      </c>
      <c r="B30" s="183" t="s">
        <v>321</v>
      </c>
    </row>
    <row r="32" spans="1:2" ht="144" customHeight="1">
      <c r="A32" s="203" t="s">
        <v>322</v>
      </c>
      <c r="B32" s="204"/>
    </row>
    <row r="35" spans="1:2" ht="18.75">
      <c r="A35" s="205" t="s">
        <v>323</v>
      </c>
      <c r="B35" s="206"/>
    </row>
    <row r="37" spans="1:2" ht="181.5" customHeight="1">
      <c r="A37" s="203" t="s">
        <v>334</v>
      </c>
      <c r="B37" s="204"/>
    </row>
    <row r="40" spans="1:2" ht="18.75">
      <c r="A40" s="205" t="s">
        <v>324</v>
      </c>
      <c r="B40" s="206"/>
    </row>
    <row r="42" spans="1:2" ht="120.75" customHeight="1">
      <c r="A42" s="203" t="s">
        <v>325</v>
      </c>
      <c r="B42" s="204"/>
    </row>
    <row r="43" spans="1:2">
      <c r="B43" s="2" t="s">
        <v>336</v>
      </c>
    </row>
  </sheetData>
  <sheetProtection password="CC0A" sheet="1" objects="1" scenarios="1"/>
  <mergeCells count="19">
    <mergeCell ref="A20:B20"/>
    <mergeCell ref="A1:B1"/>
    <mergeCell ref="A3:B3"/>
    <mergeCell ref="A5:A6"/>
    <mergeCell ref="B5:B6"/>
    <mergeCell ref="A7:A9"/>
    <mergeCell ref="B7:B9"/>
    <mergeCell ref="A11:A12"/>
    <mergeCell ref="B11:B12"/>
    <mergeCell ref="A13:A16"/>
    <mergeCell ref="B13:B16"/>
    <mergeCell ref="A18:B18"/>
    <mergeCell ref="A42:B42"/>
    <mergeCell ref="A23:B23"/>
    <mergeCell ref="A25:B25"/>
    <mergeCell ref="A32:B32"/>
    <mergeCell ref="A35:B35"/>
    <mergeCell ref="A37:B37"/>
    <mergeCell ref="A40:B40"/>
  </mergeCells>
  <printOptions horizontalCentered="1" verticalCentered="1"/>
  <pageMargins left="0.19685039370078741" right="0.19685039370078741" top="0.19685039370078741" bottom="0.19685039370078741" header="0.31496062992125984" footer="0.31496062992125984"/>
  <pageSetup paperSize="9" scale="58"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dimension ref="A1:Q44"/>
  <sheetViews>
    <sheetView workbookViewId="0">
      <selection activeCell="S17" sqref="S17"/>
    </sheetView>
  </sheetViews>
  <sheetFormatPr baseColWidth="10" defaultRowHeight="15"/>
  <cols>
    <col min="1" max="1" width="9.42578125" customWidth="1"/>
    <col min="2" max="2" width="30.42578125" customWidth="1"/>
    <col min="3" max="3" width="18.85546875" style="36" customWidth="1"/>
    <col min="4" max="4" width="16" customWidth="1"/>
    <col min="5" max="5" width="16.28515625" customWidth="1"/>
    <col min="6" max="6" width="14" customWidth="1"/>
    <col min="9" max="9" width="18.42578125" customWidth="1"/>
    <col min="10" max="10" width="20.5703125" customWidth="1"/>
    <col min="11" max="11" width="11.42578125" customWidth="1"/>
    <col min="12" max="12" width="37.7109375" hidden="1" customWidth="1"/>
    <col min="13" max="17" width="11.42578125" hidden="1" customWidth="1"/>
    <col min="18" max="19" width="11.42578125" customWidth="1"/>
  </cols>
  <sheetData>
    <row r="1" spans="1:17" ht="16.5">
      <c r="A1" s="402" t="s">
        <v>290</v>
      </c>
      <c r="B1" s="402"/>
      <c r="C1" s="402"/>
      <c r="D1" s="402"/>
      <c r="E1" s="402"/>
      <c r="F1" s="402"/>
      <c r="G1" s="402"/>
      <c r="H1" s="402"/>
      <c r="I1" s="402"/>
      <c r="J1" s="402"/>
      <c r="L1" t="s">
        <v>146</v>
      </c>
    </row>
    <row r="2" spans="1:17" ht="15.75">
      <c r="A2" s="415" t="s">
        <v>291</v>
      </c>
      <c r="B2" s="415"/>
      <c r="C2" s="415"/>
      <c r="D2" s="415"/>
      <c r="E2" s="415"/>
      <c r="F2" s="415"/>
      <c r="G2" s="415"/>
      <c r="H2" s="415"/>
      <c r="I2" s="415"/>
      <c r="J2" s="415"/>
    </row>
    <row r="3" spans="1:17" ht="15.75">
      <c r="A3" s="141"/>
      <c r="B3" s="141"/>
      <c r="C3" s="35"/>
      <c r="D3" s="141"/>
      <c r="E3" s="141"/>
      <c r="F3" s="141"/>
      <c r="G3" s="141"/>
      <c r="H3" s="141"/>
      <c r="I3" s="141"/>
    </row>
    <row r="4" spans="1:17" ht="17.25" customHeight="1">
      <c r="B4" s="35"/>
      <c r="C4" s="35"/>
      <c r="D4" s="35"/>
      <c r="E4" s="35"/>
      <c r="J4" s="72"/>
    </row>
    <row r="5" spans="1:17" s="6" customFormat="1" ht="15.75">
      <c r="A5" s="12"/>
      <c r="C5" s="100" t="s">
        <v>182</v>
      </c>
      <c r="F5" s="100" t="str">
        <f>IF(Tarification!D28="",Tarification!F30,Tarification!D30)</f>
        <v>Heures réalisées  (heures de présence effective des enfants sauf ados *)</v>
      </c>
      <c r="G5" s="141"/>
      <c r="I5" s="13"/>
    </row>
    <row r="6" spans="1:17" s="6" customFormat="1" ht="9.75" customHeight="1" thickBot="1">
      <c r="D6" s="14"/>
      <c r="E6" s="14"/>
      <c r="J6" s="73"/>
    </row>
    <row r="7" spans="1:17" s="6" customFormat="1" ht="15.75" customHeight="1">
      <c r="A7" s="405" t="s">
        <v>56</v>
      </c>
      <c r="B7" s="406"/>
      <c r="C7" s="365" t="s">
        <v>57</v>
      </c>
      <c r="D7" s="366"/>
      <c r="E7" s="366"/>
      <c r="F7" s="366"/>
      <c r="G7" s="366"/>
      <c r="H7" s="367"/>
      <c r="I7" s="384" t="s">
        <v>58</v>
      </c>
      <c r="J7" s="385"/>
      <c r="N7" s="6" t="s">
        <v>165</v>
      </c>
      <c r="O7" s="6" t="s">
        <v>162</v>
      </c>
      <c r="P7" s="6" t="s">
        <v>163</v>
      </c>
      <c r="Q7" s="6" t="s">
        <v>164</v>
      </c>
    </row>
    <row r="8" spans="1:17" s="6" customFormat="1" ht="51" customHeight="1">
      <c r="A8" s="407"/>
      <c r="B8" s="408"/>
      <c r="C8" s="391" t="s">
        <v>59</v>
      </c>
      <c r="D8" s="391" t="s">
        <v>161</v>
      </c>
      <c r="E8" s="391"/>
      <c r="F8" s="391" t="s">
        <v>60</v>
      </c>
      <c r="G8" s="391" t="s">
        <v>61</v>
      </c>
      <c r="H8" s="391" t="s">
        <v>108</v>
      </c>
      <c r="I8" s="391" t="s">
        <v>62</v>
      </c>
      <c r="J8" s="413" t="s">
        <v>63</v>
      </c>
      <c r="N8" s="6">
        <v>0</v>
      </c>
      <c r="O8" s="6">
        <v>0</v>
      </c>
      <c r="P8" s="6">
        <v>0</v>
      </c>
      <c r="Q8" s="6">
        <v>0</v>
      </c>
    </row>
    <row r="9" spans="1:17" s="6" customFormat="1" ht="30" customHeight="1" thickBot="1">
      <c r="A9" s="409"/>
      <c r="B9" s="410"/>
      <c r="C9" s="411"/>
      <c r="D9" s="378" t="s">
        <v>257</v>
      </c>
      <c r="E9" s="378"/>
      <c r="F9" s="412"/>
      <c r="G9" s="412"/>
      <c r="H9" s="392"/>
      <c r="I9" s="412"/>
      <c r="J9" s="414"/>
      <c r="N9" s="6">
        <v>1</v>
      </c>
      <c r="O9" s="6">
        <v>1</v>
      </c>
      <c r="P9" s="6">
        <v>1</v>
      </c>
      <c r="Q9" s="6">
        <v>1</v>
      </c>
    </row>
    <row r="10" spans="1:17" s="77" customFormat="1" ht="22.5" customHeight="1">
      <c r="A10" s="395" t="s">
        <v>64</v>
      </c>
      <c r="B10" s="92" t="s">
        <v>285</v>
      </c>
      <c r="C10" s="158"/>
      <c r="D10" s="388"/>
      <c r="E10" s="388"/>
      <c r="F10" s="189"/>
      <c r="G10" s="189">
        <v>0</v>
      </c>
      <c r="H10" s="93">
        <f t="shared" ref="H10:H17" si="0">IF(OR(D10,F10,G10)=0,0,D10*F10*G10)</f>
        <v>0</v>
      </c>
      <c r="I10" s="189"/>
      <c r="J10" s="94"/>
      <c r="N10" s="6">
        <v>2</v>
      </c>
      <c r="O10" s="6">
        <v>2</v>
      </c>
      <c r="P10" s="6">
        <v>2</v>
      </c>
      <c r="Q10" s="6">
        <v>2</v>
      </c>
    </row>
    <row r="11" spans="1:17" s="77" customFormat="1" ht="22.5" customHeight="1">
      <c r="A11" s="396"/>
      <c r="B11" s="85" t="s">
        <v>160</v>
      </c>
      <c r="C11" s="74" t="s">
        <v>103</v>
      </c>
      <c r="D11" s="418">
        <f>'sejours 6-11  ans p8'!C14</f>
        <v>0</v>
      </c>
      <c r="E11" s="419"/>
      <c r="F11" s="156">
        <v>10</v>
      </c>
      <c r="G11" s="156">
        <f>'sejours 6-11  ans p8'!D14</f>
        <v>0</v>
      </c>
      <c r="H11" s="156">
        <f t="shared" si="0"/>
        <v>0</v>
      </c>
      <c r="I11" s="156">
        <f>'sejours 6-11  ans p8'!G14</f>
        <v>0</v>
      </c>
      <c r="J11" s="159">
        <f>'sejours 6-11  ans p8'!H14</f>
        <v>0</v>
      </c>
      <c r="N11" s="6">
        <v>3</v>
      </c>
      <c r="O11" s="6">
        <v>3</v>
      </c>
      <c r="P11" s="6">
        <v>3</v>
      </c>
      <c r="Q11" s="6">
        <v>3</v>
      </c>
    </row>
    <row r="12" spans="1:17" s="77" customFormat="1" ht="22.5" customHeight="1">
      <c r="A12" s="396"/>
      <c r="B12" s="154" t="s">
        <v>299</v>
      </c>
      <c r="C12" s="108"/>
      <c r="D12" s="401"/>
      <c r="E12" s="401"/>
      <c r="F12" s="191"/>
      <c r="G12" s="191">
        <v>0</v>
      </c>
      <c r="H12" s="157">
        <f t="shared" si="0"/>
        <v>0</v>
      </c>
      <c r="I12" s="191"/>
      <c r="J12" s="95"/>
      <c r="N12" s="6">
        <v>4</v>
      </c>
      <c r="O12" s="6">
        <v>4</v>
      </c>
      <c r="P12" s="6">
        <v>4</v>
      </c>
      <c r="Q12" s="6">
        <v>4</v>
      </c>
    </row>
    <row r="13" spans="1:17" s="77" customFormat="1" ht="22.5" customHeight="1">
      <c r="A13" s="396"/>
      <c r="B13" s="85" t="s">
        <v>160</v>
      </c>
      <c r="C13" s="74" t="s">
        <v>103</v>
      </c>
      <c r="D13" s="399">
        <f>'sejours 6-11  ans p8'!C21</f>
        <v>0</v>
      </c>
      <c r="E13" s="400"/>
      <c r="F13" s="156">
        <v>10</v>
      </c>
      <c r="G13" s="101">
        <f>'sejours 6-11  ans p8'!D21</f>
        <v>0</v>
      </c>
      <c r="H13" s="101">
        <f t="shared" si="0"/>
        <v>0</v>
      </c>
      <c r="I13" s="102">
        <f>'sejours 6-11  ans p8'!G21</f>
        <v>0</v>
      </c>
      <c r="J13" s="129">
        <f>'sejours 6-11  ans p8'!H21</f>
        <v>0</v>
      </c>
      <c r="N13" s="6">
        <v>5</v>
      </c>
      <c r="O13" s="6">
        <v>5</v>
      </c>
      <c r="P13" s="6">
        <v>5</v>
      </c>
      <c r="Q13" s="6">
        <v>5</v>
      </c>
    </row>
    <row r="14" spans="1:17" s="77" customFormat="1" ht="22.5" customHeight="1">
      <c r="A14" s="396"/>
      <c r="B14" s="104" t="s">
        <v>158</v>
      </c>
      <c r="C14" s="108"/>
      <c r="D14" s="398"/>
      <c r="E14" s="398"/>
      <c r="F14" s="190"/>
      <c r="G14" s="191">
        <v>0</v>
      </c>
      <c r="H14" s="157">
        <f t="shared" si="0"/>
        <v>0</v>
      </c>
      <c r="I14" s="191"/>
      <c r="J14" s="95"/>
      <c r="N14" s="6">
        <v>6</v>
      </c>
      <c r="O14" s="6">
        <v>6</v>
      </c>
      <c r="P14" s="6">
        <v>6</v>
      </c>
      <c r="Q14" s="6">
        <v>6</v>
      </c>
    </row>
    <row r="15" spans="1:17" s="77" customFormat="1" ht="22.5" customHeight="1">
      <c r="A15" s="396"/>
      <c r="B15" s="85" t="s">
        <v>160</v>
      </c>
      <c r="C15" s="74" t="s">
        <v>103</v>
      </c>
      <c r="D15" s="399">
        <f>'sejours 6-11  ans p8'!C28</f>
        <v>0</v>
      </c>
      <c r="E15" s="400"/>
      <c r="F15" s="156">
        <v>10</v>
      </c>
      <c r="G15" s="101">
        <f>'sejours 6-11  ans p8'!D28</f>
        <v>0</v>
      </c>
      <c r="H15" s="101">
        <f t="shared" si="0"/>
        <v>0</v>
      </c>
      <c r="I15" s="102">
        <f>'sejours 6-11  ans p8'!G28</f>
        <v>0</v>
      </c>
      <c r="J15" s="129">
        <f>'sejours 6-11  ans p8'!H28</f>
        <v>0</v>
      </c>
      <c r="N15" s="6">
        <v>7</v>
      </c>
      <c r="O15" s="6">
        <v>7</v>
      </c>
      <c r="P15" s="6">
        <v>7</v>
      </c>
      <c r="Q15" s="6">
        <v>7</v>
      </c>
    </row>
    <row r="16" spans="1:17" s="77" customFormat="1" ht="22.5" customHeight="1">
      <c r="A16" s="396"/>
      <c r="B16" s="104" t="s">
        <v>159</v>
      </c>
      <c r="C16" s="108"/>
      <c r="D16" s="398"/>
      <c r="E16" s="398"/>
      <c r="F16" s="190"/>
      <c r="G16" s="191">
        <v>0</v>
      </c>
      <c r="H16" s="157">
        <f t="shared" si="0"/>
        <v>0</v>
      </c>
      <c r="I16" s="191"/>
      <c r="J16" s="95"/>
      <c r="N16" s="6">
        <v>8</v>
      </c>
      <c r="O16" s="6">
        <v>8</v>
      </c>
      <c r="P16" s="6">
        <v>8</v>
      </c>
      <c r="Q16" s="6">
        <v>8</v>
      </c>
    </row>
    <row r="17" spans="1:17" s="77" customFormat="1" ht="22.5" customHeight="1">
      <c r="A17" s="396"/>
      <c r="B17" s="85" t="s">
        <v>160</v>
      </c>
      <c r="C17" s="74" t="s">
        <v>103</v>
      </c>
      <c r="D17" s="399">
        <f>'sejours 6-11  ans p8'!C35</f>
        <v>0</v>
      </c>
      <c r="E17" s="400"/>
      <c r="F17" s="156">
        <v>10</v>
      </c>
      <c r="G17" s="101">
        <f>'sejours 6-11  ans p8'!D35</f>
        <v>0</v>
      </c>
      <c r="H17" s="101">
        <f t="shared" si="0"/>
        <v>0</v>
      </c>
      <c r="I17" s="102">
        <f>'sejours 6-11  ans p8'!G35</f>
        <v>0</v>
      </c>
      <c r="J17" s="129">
        <f>'sejours 6-11  ans p8'!H35</f>
        <v>0</v>
      </c>
      <c r="N17" s="150">
        <v>9</v>
      </c>
      <c r="O17" s="6">
        <v>9</v>
      </c>
      <c r="P17" s="6">
        <v>9</v>
      </c>
      <c r="Q17" s="6">
        <v>9</v>
      </c>
    </row>
    <row r="18" spans="1:17" s="77" customFormat="1" ht="12.75">
      <c r="A18" s="396"/>
      <c r="B18" s="393" t="s">
        <v>65</v>
      </c>
      <c r="C18" s="375"/>
      <c r="D18" s="370"/>
      <c r="E18" s="370"/>
      <c r="F18" s="370"/>
      <c r="G18" s="403">
        <f>G10+G12+G14+G16</f>
        <v>0</v>
      </c>
      <c r="H18" s="416"/>
      <c r="I18" s="379">
        <f t="shared" ref="I18:J18" si="1">IF(SUM(I10:I17)="","",SUM(I10:I17))</f>
        <v>0</v>
      </c>
      <c r="J18" s="381">
        <f t="shared" si="1"/>
        <v>0</v>
      </c>
      <c r="N18" s="150">
        <v>10</v>
      </c>
      <c r="O18" s="6">
        <v>10</v>
      </c>
      <c r="P18" s="6">
        <v>10</v>
      </c>
      <c r="Q18" s="6">
        <v>10</v>
      </c>
    </row>
    <row r="19" spans="1:17" s="77" customFormat="1" ht="13.5" thickBot="1">
      <c r="A19" s="397"/>
      <c r="B19" s="394"/>
      <c r="C19" s="372"/>
      <c r="D19" s="371"/>
      <c r="E19" s="371"/>
      <c r="F19" s="371"/>
      <c r="G19" s="404"/>
      <c r="H19" s="417"/>
      <c r="I19" s="380"/>
      <c r="J19" s="382"/>
      <c r="N19" s="150">
        <v>11</v>
      </c>
      <c r="P19" s="6">
        <v>11</v>
      </c>
      <c r="Q19" s="6">
        <v>11</v>
      </c>
    </row>
    <row r="20" spans="1:17" s="77" customFormat="1" ht="22.5" customHeight="1">
      <c r="A20" s="360" t="s">
        <v>66</v>
      </c>
      <c r="B20" s="92" t="s">
        <v>286</v>
      </c>
      <c r="C20" s="108"/>
      <c r="D20" s="388"/>
      <c r="E20" s="388"/>
      <c r="F20" s="189"/>
      <c r="G20" s="189">
        <v>0</v>
      </c>
      <c r="H20" s="93">
        <f t="shared" ref="H20:H21" si="2">IF(OR(D20,F20,G20)=0,0,D20*F20*G20)</f>
        <v>0</v>
      </c>
      <c r="I20" s="189"/>
      <c r="J20" s="94"/>
      <c r="L20" s="77" t="s">
        <v>110</v>
      </c>
      <c r="M20" s="77">
        <f>MAX(D20:E21)*SUM(G20:G21)*F21</f>
        <v>0</v>
      </c>
      <c r="P20" s="6">
        <v>12</v>
      </c>
      <c r="Q20" s="6">
        <v>12</v>
      </c>
    </row>
    <row r="21" spans="1:17" s="77" customFormat="1" ht="22.5" customHeight="1">
      <c r="A21" s="361"/>
      <c r="B21" s="154" t="s">
        <v>287</v>
      </c>
      <c r="C21" s="108"/>
      <c r="D21" s="401"/>
      <c r="E21" s="401"/>
      <c r="F21" s="191"/>
      <c r="G21" s="191">
        <v>0</v>
      </c>
      <c r="H21" s="75">
        <f t="shared" si="2"/>
        <v>0</v>
      </c>
      <c r="I21" s="191"/>
      <c r="J21" s="95"/>
      <c r="L21" s="77" t="s">
        <v>112</v>
      </c>
      <c r="M21" s="77">
        <f>(SUM(G20:G22)*MAX(D20:E21)*F22)</f>
        <v>0</v>
      </c>
      <c r="P21" s="6">
        <v>13</v>
      </c>
      <c r="Q21" s="6">
        <v>13</v>
      </c>
    </row>
    <row r="22" spans="1:17" s="77" customFormat="1" ht="22.5" customHeight="1">
      <c r="A22" s="361"/>
      <c r="B22" s="85" t="s">
        <v>160</v>
      </c>
      <c r="C22" s="74" t="s">
        <v>103</v>
      </c>
      <c r="D22" s="399">
        <f>'sejours 6-11  ans p8'!C52</f>
        <v>0</v>
      </c>
      <c r="E22" s="400"/>
      <c r="F22" s="156">
        <v>10</v>
      </c>
      <c r="G22" s="101">
        <f>'sejours 6-11  ans p8'!D52</f>
        <v>0</v>
      </c>
      <c r="H22" s="101">
        <f>IF(OR(D22,F22,G22)=0,0,D22*F22*G22)</f>
        <v>0</v>
      </c>
      <c r="I22" s="102">
        <f>'sejours 6-11  ans p8'!G52</f>
        <v>0</v>
      </c>
      <c r="J22" s="129">
        <f>'sejours 6-11  ans p8'!H52</f>
        <v>0</v>
      </c>
      <c r="L22" s="77" t="s">
        <v>113</v>
      </c>
      <c r="M22" s="77">
        <f>MAX(D20:E21)*MAX(F20:F21)*SUM(G20:G22)</f>
        <v>0</v>
      </c>
      <c r="P22" s="6">
        <v>14</v>
      </c>
      <c r="Q22" s="6">
        <v>14</v>
      </c>
    </row>
    <row r="23" spans="1:17" s="77" customFormat="1" ht="22.5" customHeight="1" thickBot="1">
      <c r="A23" s="362"/>
      <c r="B23" s="155" t="s">
        <v>65</v>
      </c>
      <c r="C23" s="372"/>
      <c r="D23" s="372"/>
      <c r="E23" s="372"/>
      <c r="F23" s="138">
        <f>IF(M23&gt;M22,F22,MAX(F20:F21))</f>
        <v>0</v>
      </c>
      <c r="G23" s="152">
        <f>IF(M23&gt;M20,SUM(G20:G22),SUM(G20:G21))</f>
        <v>0</v>
      </c>
      <c r="H23" s="152">
        <f>MAX(D20:E21)*F23*G23</f>
        <v>0</v>
      </c>
      <c r="I23" s="152">
        <f>IF(SUM(I20:I22)="","",SUM(I20:I22))</f>
        <v>0</v>
      </c>
      <c r="J23" s="153">
        <f>IF(SUM(J20:J22)="","",SUM(J20:J22))</f>
        <v>0</v>
      </c>
      <c r="L23" s="77" t="s">
        <v>111</v>
      </c>
      <c r="M23" s="77">
        <f>+IF([1]Tarification!$D$28="",'[1]données activités - de 6 ans p5'!I23,'[1]données activités - de 6 ans p5'!J23)</f>
        <v>0</v>
      </c>
      <c r="P23" s="6">
        <v>15</v>
      </c>
      <c r="Q23" s="6">
        <v>15</v>
      </c>
    </row>
    <row r="24" spans="1:17" s="73" customFormat="1" ht="27.75" customHeight="1">
      <c r="A24" s="360" t="s">
        <v>67</v>
      </c>
      <c r="B24" s="363" t="s">
        <v>305</v>
      </c>
      <c r="C24" s="364"/>
      <c r="D24" s="98" t="s">
        <v>69</v>
      </c>
      <c r="E24" s="98" t="s">
        <v>70</v>
      </c>
      <c r="F24" s="373"/>
      <c r="G24" s="373"/>
      <c r="H24" s="373"/>
      <c r="I24" s="373"/>
      <c r="J24" s="374"/>
      <c r="O24" s="77"/>
      <c r="P24" s="6">
        <v>16</v>
      </c>
      <c r="Q24" s="6">
        <v>16</v>
      </c>
    </row>
    <row r="25" spans="1:17" s="76" customFormat="1" ht="22.5" customHeight="1">
      <c r="A25" s="361"/>
      <c r="B25" s="86" t="s">
        <v>289</v>
      </c>
      <c r="C25" s="108"/>
      <c r="D25" s="191"/>
      <c r="E25" s="191"/>
      <c r="F25" s="130"/>
      <c r="G25" s="191">
        <v>0</v>
      </c>
      <c r="H25" s="88">
        <f>IF(OR(E25,F25,G25)=0,0,M25*F25*G25)</f>
        <v>0</v>
      </c>
      <c r="I25" s="191"/>
      <c r="J25" s="95"/>
      <c r="M25" s="87">
        <f>ROUND((D25*22/35)+(E25*13/35),0)</f>
        <v>0</v>
      </c>
      <c r="O25" s="73"/>
      <c r="P25" s="6">
        <v>17</v>
      </c>
      <c r="Q25" s="6">
        <v>17</v>
      </c>
    </row>
    <row r="26" spans="1:17" s="76" customFormat="1" ht="22.5" customHeight="1">
      <c r="A26" s="361"/>
      <c r="B26" s="86" t="s">
        <v>293</v>
      </c>
      <c r="C26" s="108"/>
      <c r="D26" s="191"/>
      <c r="E26" s="191"/>
      <c r="F26" s="130"/>
      <c r="G26" s="191">
        <v>0</v>
      </c>
      <c r="H26" s="88">
        <f>IF(OR(E26,F26,G26)=0,0,M26*F26*G26)</f>
        <v>0</v>
      </c>
      <c r="I26" s="191"/>
      <c r="J26" s="95"/>
      <c r="M26" s="87">
        <f>ROUND((D26*22/35)+(E26*13/35),0)</f>
        <v>0</v>
      </c>
      <c r="O26" s="73"/>
      <c r="P26" s="6"/>
      <c r="Q26" s="6"/>
    </row>
    <row r="27" spans="1:17" s="76" customFormat="1" ht="22.5" customHeight="1">
      <c r="A27" s="361"/>
      <c r="B27" s="86" t="s">
        <v>288</v>
      </c>
      <c r="C27" s="108"/>
      <c r="D27" s="191"/>
      <c r="E27" s="191"/>
      <c r="F27" s="130"/>
      <c r="G27" s="148">
        <v>0</v>
      </c>
      <c r="H27" s="88">
        <f t="shared" ref="H27:H28" si="3">IF(OR(E27,F27,G27)=0,0,M27*F27*G27)</f>
        <v>0</v>
      </c>
      <c r="I27" s="191"/>
      <c r="J27" s="95"/>
      <c r="M27" s="87">
        <f>ROUND((D27*20/33)+(E27*13/33),0)</f>
        <v>0</v>
      </c>
      <c r="P27" s="6">
        <v>18</v>
      </c>
      <c r="Q27" s="6">
        <v>18</v>
      </c>
    </row>
    <row r="28" spans="1:17" s="76" customFormat="1" ht="22.5" customHeight="1">
      <c r="A28" s="361"/>
      <c r="B28" s="86" t="s">
        <v>156</v>
      </c>
      <c r="C28" s="108"/>
      <c r="D28" s="191"/>
      <c r="E28" s="191"/>
      <c r="F28" s="130"/>
      <c r="G28" s="191">
        <v>0</v>
      </c>
      <c r="H28" s="88">
        <f t="shared" si="3"/>
        <v>0</v>
      </c>
      <c r="I28" s="191"/>
      <c r="J28" s="95"/>
      <c r="M28" s="87">
        <f>ROUND((D28*101/147)+(E28*46/147),0)</f>
        <v>0</v>
      </c>
      <c r="P28" s="6">
        <v>19</v>
      </c>
      <c r="Q28" s="6">
        <v>19</v>
      </c>
    </row>
    <row r="29" spans="1:17" s="6" customFormat="1" ht="12.75" customHeight="1">
      <c r="A29" s="361"/>
      <c r="B29" s="393" t="s">
        <v>65</v>
      </c>
      <c r="C29" s="375"/>
      <c r="D29" s="370"/>
      <c r="E29" s="370"/>
      <c r="F29" s="376">
        <f>MAX(F25:F28)</f>
        <v>0</v>
      </c>
      <c r="G29" s="386">
        <f>SUM(G25:G28)</f>
        <v>0</v>
      </c>
      <c r="H29" s="389">
        <f>G29*MAX(F25:F28)*MAX(M25:M28)</f>
        <v>0</v>
      </c>
      <c r="I29" s="379">
        <f>IF(SUM(I25:I28)="","",SUM(I25:I28))</f>
        <v>0</v>
      </c>
      <c r="J29" s="381">
        <f>IF(SUM(J25:J28)="","",SUM(J25:J28))</f>
        <v>0</v>
      </c>
      <c r="O29" s="76"/>
      <c r="P29" s="76"/>
      <c r="Q29" s="6">
        <v>20</v>
      </c>
    </row>
    <row r="30" spans="1:17" s="6" customFormat="1" ht="15.75" customHeight="1" thickBot="1">
      <c r="A30" s="362"/>
      <c r="B30" s="394"/>
      <c r="C30" s="372"/>
      <c r="D30" s="371"/>
      <c r="E30" s="371"/>
      <c r="F30" s="377"/>
      <c r="G30" s="387"/>
      <c r="H30" s="390"/>
      <c r="I30" s="380"/>
      <c r="J30" s="382"/>
      <c r="Q30" s="6">
        <v>21</v>
      </c>
    </row>
    <row r="31" spans="1:17" ht="18" thickBot="1">
      <c r="A31" s="56"/>
      <c r="F31" s="368" t="s">
        <v>68</v>
      </c>
      <c r="G31" s="369"/>
      <c r="H31" s="369"/>
      <c r="I31" s="96">
        <f>IF((I18+I23+I29)="","",(I18+I23+I29))</f>
        <v>0</v>
      </c>
      <c r="J31" s="97">
        <f>IF((J18+J23+J29)="","",(J18+J23+J29))</f>
        <v>0</v>
      </c>
      <c r="L31" s="6"/>
      <c r="M31" s="6"/>
      <c r="O31" s="6"/>
      <c r="P31" s="6"/>
      <c r="Q31" s="6">
        <v>22</v>
      </c>
    </row>
    <row r="32" spans="1:17">
      <c r="Q32" s="6">
        <v>23</v>
      </c>
    </row>
    <row r="33" spans="1:17">
      <c r="Q33" s="6">
        <v>24</v>
      </c>
    </row>
    <row r="34" spans="1:17">
      <c r="A34" s="84" t="str">
        <f>Identification!$A$59</f>
        <v/>
      </c>
      <c r="B34" s="383" t="str">
        <f>Identification!B59</f>
        <v/>
      </c>
      <c r="C34" s="383"/>
      <c r="D34" s="383"/>
      <c r="E34" t="s">
        <v>252</v>
      </c>
      <c r="F34" s="128">
        <f>Identification!H30</f>
        <v>0</v>
      </c>
      <c r="J34" t="s">
        <v>344</v>
      </c>
      <c r="Q34" s="6">
        <v>25</v>
      </c>
    </row>
    <row r="35" spans="1:17">
      <c r="C35"/>
      <c r="D35" s="127"/>
      <c r="Q35" s="6">
        <v>26</v>
      </c>
    </row>
    <row r="36" spans="1:17">
      <c r="C36"/>
      <c r="Q36" s="6">
        <v>27</v>
      </c>
    </row>
    <row r="37" spans="1:17">
      <c r="Q37" s="6">
        <v>28</v>
      </c>
    </row>
    <row r="38" spans="1:17">
      <c r="Q38" s="6">
        <v>29</v>
      </c>
    </row>
    <row r="39" spans="1:17">
      <c r="Q39" s="6">
        <v>30</v>
      </c>
    </row>
    <row r="40" spans="1:17">
      <c r="Q40" s="6">
        <v>31</v>
      </c>
    </row>
    <row r="41" spans="1:17">
      <c r="Q41" s="6">
        <v>32</v>
      </c>
    </row>
    <row r="42" spans="1:17">
      <c r="Q42" s="6">
        <v>33</v>
      </c>
    </row>
    <row r="43" spans="1:17">
      <c r="Q43" s="6">
        <v>34</v>
      </c>
    </row>
    <row r="44" spans="1:17">
      <c r="Q44" s="6">
        <v>35</v>
      </c>
    </row>
  </sheetData>
  <sheetProtection password="CC0A" sheet="1" objects="1" scenarios="1"/>
  <mergeCells count="49">
    <mergeCell ref="F31:H31"/>
    <mergeCell ref="I29:I30"/>
    <mergeCell ref="J29:J30"/>
    <mergeCell ref="B34:D34"/>
    <mergeCell ref="A20:A23"/>
    <mergeCell ref="D20:E20"/>
    <mergeCell ref="C23:E23"/>
    <mergeCell ref="A24:A30"/>
    <mergeCell ref="B24:C24"/>
    <mergeCell ref="J18:J19"/>
    <mergeCell ref="D16:E16"/>
    <mergeCell ref="D17:E17"/>
    <mergeCell ref="D11:E11"/>
    <mergeCell ref="D12:E12"/>
    <mergeCell ref="D13:E13"/>
    <mergeCell ref="D14:E14"/>
    <mergeCell ref="D15:E15"/>
    <mergeCell ref="A1:J1"/>
    <mergeCell ref="A2:J2"/>
    <mergeCell ref="D9:E9"/>
    <mergeCell ref="D10:E10"/>
    <mergeCell ref="A7:B9"/>
    <mergeCell ref="C7:H7"/>
    <mergeCell ref="I7:J7"/>
    <mergeCell ref="C8:C9"/>
    <mergeCell ref="D8:E8"/>
    <mergeCell ref="F8:F9"/>
    <mergeCell ref="G8:G9"/>
    <mergeCell ref="I8:I9"/>
    <mergeCell ref="J8:J9"/>
    <mergeCell ref="A10:A19"/>
    <mergeCell ref="B18:B19"/>
    <mergeCell ref="C18:C19"/>
    <mergeCell ref="H8:H9"/>
    <mergeCell ref="B29:B30"/>
    <mergeCell ref="G29:G30"/>
    <mergeCell ref="H29:H30"/>
    <mergeCell ref="C29:C30"/>
    <mergeCell ref="D29:D30"/>
    <mergeCell ref="E29:E30"/>
    <mergeCell ref="F29:F30"/>
    <mergeCell ref="D21:E21"/>
    <mergeCell ref="D22:E22"/>
    <mergeCell ref="D18:E19"/>
    <mergeCell ref="F18:F19"/>
    <mergeCell ref="G18:G19"/>
    <mergeCell ref="H18:H19"/>
    <mergeCell ref="F24:J24"/>
    <mergeCell ref="I18:I19"/>
  </mergeCells>
  <dataValidations count="7">
    <dataValidation type="list" allowBlank="1" showInputMessage="1" showErrorMessage="1" sqref="G25:G26">
      <formula1>$Q$8:$Q$44</formula1>
    </dataValidation>
    <dataValidation type="list" allowBlank="1" showInputMessage="1" showErrorMessage="1" sqref="G27">
      <formula1>$Q$8:$Q$42</formula1>
    </dataValidation>
    <dataValidation type="list" allowBlank="1" showInputMessage="1" showErrorMessage="1" sqref="G21">
      <formula1>$Q$8:$Q$31</formula1>
    </dataValidation>
    <dataValidation type="list" allowBlank="1" showInputMessage="1" showErrorMessage="1" sqref="G20">
      <formula1>$P$8:$P$28</formula1>
    </dataValidation>
    <dataValidation type="list" allowBlank="1" showInputMessage="1" showErrorMessage="1" sqref="G12">
      <formula1>$N$8:$N$19</formula1>
    </dataValidation>
    <dataValidation type="list" allowBlank="1" showInputMessage="1" showErrorMessage="1" sqref="G16">
      <formula1>$O$8:$O$18</formula1>
    </dataValidation>
    <dataValidation type="list" allowBlank="1" showInputMessage="1" showErrorMessage="1" sqref="G10 G14">
      <formula1>$O$8:$O$18</formula1>
    </dataValidation>
  </dataValidations>
  <printOptions horizontalCentered="1" verticalCentered="1"/>
  <pageMargins left="0" right="0" top="0" bottom="0" header="0" footer="0"/>
  <pageSetup paperSize="9" scale="85" orientation="landscape" r:id="rId1"/>
  <drawing r:id="rId2"/>
  <legacyDrawing r:id="rId3"/>
  <oleObjects>
    <mc:AlternateContent xmlns:mc="http://schemas.openxmlformats.org/markup-compatibility/2006">
      <mc:Choice Requires="x14">
        <oleObject shapeId="9219" r:id="rId4">
          <objectPr defaultSize="0" autoPict="0" r:id="rId5">
            <anchor moveWithCells="1" sizeWithCells="1">
              <from>
                <xdr:col>0</xdr:col>
                <xdr:colOff>19050</xdr:colOff>
                <xdr:row>0</xdr:row>
                <xdr:rowOff>19050</xdr:rowOff>
              </from>
              <to>
                <xdr:col>0</xdr:col>
                <xdr:colOff>495300</xdr:colOff>
                <xdr:row>3</xdr:row>
                <xdr:rowOff>57150</xdr:rowOff>
              </to>
            </anchor>
          </objectPr>
        </oleObject>
      </mc:Choice>
      <mc:Fallback>
        <oleObject shapeId="9219"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dimension ref="A4:H56"/>
  <sheetViews>
    <sheetView topLeftCell="A19" workbookViewId="0">
      <selection activeCell="E39" sqref="E39"/>
    </sheetView>
  </sheetViews>
  <sheetFormatPr baseColWidth="10" defaultRowHeight="15"/>
  <cols>
    <col min="1" max="1" width="17.28515625" style="1" customWidth="1"/>
    <col min="2" max="2" width="21.5703125" customWidth="1"/>
    <col min="3" max="3" width="11" bestFit="1" customWidth="1"/>
    <col min="4" max="4" width="9.28515625" customWidth="1"/>
    <col min="7" max="7" width="12.140625" customWidth="1"/>
    <col min="8" max="8" width="13.42578125" bestFit="1" customWidth="1"/>
  </cols>
  <sheetData>
    <row r="4" spans="1:8" ht="16.5">
      <c r="A4" s="402" t="s">
        <v>100</v>
      </c>
      <c r="B4" s="402"/>
      <c r="C4" s="402"/>
      <c r="D4" s="402"/>
      <c r="E4" s="402"/>
      <c r="F4" s="402"/>
      <c r="G4" s="402"/>
      <c r="H4" s="402"/>
    </row>
    <row r="5" spans="1:8" ht="15.75">
      <c r="A5" s="415" t="s">
        <v>142</v>
      </c>
      <c r="B5" s="415"/>
      <c r="C5" s="415"/>
      <c r="D5" s="415"/>
      <c r="E5" s="415"/>
      <c r="F5" s="415"/>
      <c r="G5" s="415"/>
      <c r="H5" s="415"/>
    </row>
    <row r="6" spans="1:8" ht="15.75">
      <c r="A6" s="44"/>
      <c r="B6" s="44"/>
      <c r="C6" s="44"/>
      <c r="D6" s="44"/>
      <c r="E6" s="44"/>
      <c r="F6" s="44"/>
      <c r="G6" s="44"/>
      <c r="H6" s="44"/>
    </row>
    <row r="7" spans="1:8" ht="6.75" customHeight="1"/>
    <row r="8" spans="1:8" ht="42.75" customHeight="1">
      <c r="A8" s="421" t="s">
        <v>360</v>
      </c>
      <c r="B8" s="107" t="s">
        <v>71</v>
      </c>
      <c r="C8" s="67" t="s">
        <v>72</v>
      </c>
      <c r="D8" s="67" t="s">
        <v>73</v>
      </c>
      <c r="E8" s="67" t="s">
        <v>74</v>
      </c>
      <c r="F8" s="67" t="s">
        <v>108</v>
      </c>
      <c r="G8" s="67" t="s">
        <v>75</v>
      </c>
      <c r="H8" s="67" t="s">
        <v>76</v>
      </c>
    </row>
    <row r="9" spans="1:8">
      <c r="A9" s="422"/>
      <c r="B9" s="108"/>
      <c r="C9" s="51"/>
      <c r="D9" s="51"/>
      <c r="E9" s="201">
        <v>10</v>
      </c>
      <c r="F9" s="17">
        <f>C9*D9*E9</f>
        <v>0</v>
      </c>
      <c r="G9" s="51"/>
      <c r="H9" s="51"/>
    </row>
    <row r="10" spans="1:8">
      <c r="A10" s="422"/>
      <c r="B10" s="108"/>
      <c r="C10" s="51"/>
      <c r="D10" s="51"/>
      <c r="E10" s="201">
        <v>10</v>
      </c>
      <c r="F10" s="17">
        <f t="shared" ref="F10:F14" si="0">C10*D10*E10</f>
        <v>0</v>
      </c>
      <c r="G10" s="51"/>
      <c r="H10" s="51"/>
    </row>
    <row r="11" spans="1:8">
      <c r="A11" s="422"/>
      <c r="B11" s="108"/>
      <c r="C11" s="51"/>
      <c r="D11" s="51"/>
      <c r="E11" s="201">
        <v>10</v>
      </c>
      <c r="F11" s="17">
        <f t="shared" si="0"/>
        <v>0</v>
      </c>
      <c r="G11" s="51"/>
      <c r="H11" s="51"/>
    </row>
    <row r="12" spans="1:8">
      <c r="A12" s="422"/>
      <c r="B12" s="108"/>
      <c r="C12" s="51"/>
      <c r="D12" s="51"/>
      <c r="E12" s="201">
        <v>10</v>
      </c>
      <c r="F12" s="17">
        <f t="shared" si="0"/>
        <v>0</v>
      </c>
      <c r="G12" s="51"/>
      <c r="H12" s="51"/>
    </row>
    <row r="13" spans="1:8">
      <c r="A13" s="423"/>
      <c r="B13" s="108"/>
      <c r="C13" s="51"/>
      <c r="D13" s="51"/>
      <c r="E13" s="201">
        <v>10</v>
      </c>
      <c r="F13" s="17">
        <f t="shared" si="0"/>
        <v>0</v>
      </c>
      <c r="G13" s="51"/>
      <c r="H13" s="51"/>
    </row>
    <row r="14" spans="1:8">
      <c r="A14" s="41" t="s">
        <v>105</v>
      </c>
      <c r="B14" s="30"/>
      <c r="C14" s="39">
        <f>MAX(C9:C13)</f>
        <v>0</v>
      </c>
      <c r="D14" s="39">
        <f>SUM(D9:D13)</f>
        <v>0</v>
      </c>
      <c r="E14" s="40">
        <v>10</v>
      </c>
      <c r="F14" s="40">
        <f t="shared" si="0"/>
        <v>0</v>
      </c>
      <c r="G14" s="31">
        <f>SUM(G9:G13)</f>
        <v>0</v>
      </c>
      <c r="H14" s="31">
        <f>SUM(H9:H13)</f>
        <v>0</v>
      </c>
    </row>
    <row r="15" spans="1:8" ht="45">
      <c r="A15" s="421" t="s">
        <v>359</v>
      </c>
      <c r="B15" s="107" t="s">
        <v>71</v>
      </c>
      <c r="C15" s="67" t="s">
        <v>72</v>
      </c>
      <c r="D15" s="67" t="s">
        <v>73</v>
      </c>
      <c r="E15" s="67" t="s">
        <v>74</v>
      </c>
      <c r="F15" s="67" t="s">
        <v>108</v>
      </c>
      <c r="G15" s="67" t="s">
        <v>75</v>
      </c>
      <c r="H15" s="67" t="s">
        <v>76</v>
      </c>
    </row>
    <row r="16" spans="1:8">
      <c r="A16" s="422"/>
      <c r="B16" s="108"/>
      <c r="C16" s="51"/>
      <c r="D16" s="51"/>
      <c r="E16" s="201">
        <v>10</v>
      </c>
      <c r="F16" s="17">
        <f>C16*D16*E16</f>
        <v>0</v>
      </c>
      <c r="G16" s="51"/>
      <c r="H16" s="51"/>
    </row>
    <row r="17" spans="1:8">
      <c r="A17" s="422"/>
      <c r="B17" s="108"/>
      <c r="C17" s="51"/>
      <c r="D17" s="51"/>
      <c r="E17" s="201">
        <v>10</v>
      </c>
      <c r="F17" s="17">
        <f t="shared" ref="F17:F21" si="1">C17*D17*E17</f>
        <v>0</v>
      </c>
      <c r="G17" s="51"/>
      <c r="H17" s="51"/>
    </row>
    <row r="18" spans="1:8">
      <c r="A18" s="422"/>
      <c r="B18" s="108"/>
      <c r="C18" s="51"/>
      <c r="D18" s="51"/>
      <c r="E18" s="201">
        <v>10</v>
      </c>
      <c r="F18" s="17">
        <f t="shared" si="1"/>
        <v>0</v>
      </c>
      <c r="G18" s="51"/>
      <c r="H18" s="51"/>
    </row>
    <row r="19" spans="1:8">
      <c r="A19" s="422"/>
      <c r="B19" s="108"/>
      <c r="C19" s="51"/>
      <c r="D19" s="51"/>
      <c r="E19" s="201">
        <v>10</v>
      </c>
      <c r="F19" s="17">
        <f t="shared" si="1"/>
        <v>0</v>
      </c>
      <c r="G19" s="51"/>
      <c r="H19" s="51"/>
    </row>
    <row r="20" spans="1:8">
      <c r="A20" s="423"/>
      <c r="B20" s="108"/>
      <c r="C20" s="51"/>
      <c r="D20" s="51"/>
      <c r="E20" s="201">
        <v>10</v>
      </c>
      <c r="F20" s="17">
        <f t="shared" si="1"/>
        <v>0</v>
      </c>
      <c r="G20" s="51"/>
      <c r="H20" s="51"/>
    </row>
    <row r="21" spans="1:8">
      <c r="A21" s="29" t="s">
        <v>106</v>
      </c>
      <c r="B21" s="30"/>
      <c r="C21" s="39">
        <f>MAX(C16:C20)</f>
        <v>0</v>
      </c>
      <c r="D21" s="39">
        <f>SUM(D16:D20)</f>
        <v>0</v>
      </c>
      <c r="E21" s="202">
        <v>10</v>
      </c>
      <c r="F21" s="40">
        <f t="shared" si="1"/>
        <v>0</v>
      </c>
      <c r="G21" s="31">
        <f>SUM(G16:G20)</f>
        <v>0</v>
      </c>
      <c r="H21" s="31">
        <f>SUM(H16:H20)</f>
        <v>0</v>
      </c>
    </row>
    <row r="22" spans="1:8" ht="45">
      <c r="A22" s="421" t="s">
        <v>358</v>
      </c>
      <c r="B22" s="107" t="s">
        <v>71</v>
      </c>
      <c r="C22" s="67" t="s">
        <v>72</v>
      </c>
      <c r="D22" s="67" t="s">
        <v>73</v>
      </c>
      <c r="E22" s="67" t="s">
        <v>74</v>
      </c>
      <c r="F22" s="67" t="s">
        <v>108</v>
      </c>
      <c r="G22" s="67" t="s">
        <v>75</v>
      </c>
      <c r="H22" s="67" t="s">
        <v>76</v>
      </c>
    </row>
    <row r="23" spans="1:8">
      <c r="A23" s="422"/>
      <c r="B23" s="108"/>
      <c r="C23" s="51"/>
      <c r="D23" s="51"/>
      <c r="E23" s="201">
        <v>10</v>
      </c>
      <c r="F23" s="17">
        <f>C23*D23*E23</f>
        <v>0</v>
      </c>
      <c r="G23" s="51"/>
      <c r="H23" s="51"/>
    </row>
    <row r="24" spans="1:8">
      <c r="A24" s="422"/>
      <c r="B24" s="108"/>
      <c r="C24" s="51"/>
      <c r="D24" s="51"/>
      <c r="E24" s="201">
        <v>10</v>
      </c>
      <c r="F24" s="17">
        <f t="shared" ref="F24:F28" si="2">C24*D24*E24</f>
        <v>0</v>
      </c>
      <c r="G24" s="51"/>
      <c r="H24" s="51"/>
    </row>
    <row r="25" spans="1:8">
      <c r="A25" s="422"/>
      <c r="B25" s="108"/>
      <c r="C25" s="51"/>
      <c r="D25" s="51"/>
      <c r="E25" s="201">
        <v>10</v>
      </c>
      <c r="F25" s="17">
        <f t="shared" si="2"/>
        <v>0</v>
      </c>
      <c r="G25" s="51"/>
      <c r="H25" s="51"/>
    </row>
    <row r="26" spans="1:8">
      <c r="A26" s="422"/>
      <c r="B26" s="108"/>
      <c r="C26" s="51"/>
      <c r="D26" s="51"/>
      <c r="E26" s="201">
        <v>10</v>
      </c>
      <c r="F26" s="17">
        <f t="shared" si="2"/>
        <v>0</v>
      </c>
      <c r="G26" s="51"/>
      <c r="H26" s="51"/>
    </row>
    <row r="27" spans="1:8">
      <c r="A27" s="423"/>
      <c r="B27" s="108"/>
      <c r="C27" s="51"/>
      <c r="D27" s="51"/>
      <c r="E27" s="201">
        <v>10</v>
      </c>
      <c r="F27" s="17">
        <f t="shared" si="2"/>
        <v>0</v>
      </c>
      <c r="G27" s="51"/>
      <c r="H27" s="51"/>
    </row>
    <row r="28" spans="1:8">
      <c r="A28" s="41" t="s">
        <v>107</v>
      </c>
      <c r="B28" s="30"/>
      <c r="C28" s="39">
        <f>MAX(C23:C27)</f>
        <v>0</v>
      </c>
      <c r="D28" s="39">
        <f>SUM(D23:D27)</f>
        <v>0</v>
      </c>
      <c r="E28" s="40">
        <v>10</v>
      </c>
      <c r="F28" s="40">
        <f t="shared" si="2"/>
        <v>0</v>
      </c>
      <c r="G28" s="31">
        <f>SUM(G23:G27)</f>
        <v>0</v>
      </c>
      <c r="H28" s="31">
        <f>SUM(H23:H27)</f>
        <v>0</v>
      </c>
    </row>
    <row r="29" spans="1:8" ht="45">
      <c r="A29" s="421" t="s">
        <v>357</v>
      </c>
      <c r="B29" s="107" t="s">
        <v>71</v>
      </c>
      <c r="C29" s="67" t="s">
        <v>72</v>
      </c>
      <c r="D29" s="67" t="s">
        <v>73</v>
      </c>
      <c r="E29" s="67" t="s">
        <v>74</v>
      </c>
      <c r="F29" s="67" t="s">
        <v>108</v>
      </c>
      <c r="G29" s="67" t="s">
        <v>75</v>
      </c>
      <c r="H29" s="67" t="s">
        <v>76</v>
      </c>
    </row>
    <row r="30" spans="1:8">
      <c r="A30" s="422"/>
      <c r="B30" s="108"/>
      <c r="C30" s="51"/>
      <c r="D30" s="51"/>
      <c r="E30" s="201">
        <v>10</v>
      </c>
      <c r="F30" s="17">
        <f>C30*D30*E30</f>
        <v>0</v>
      </c>
      <c r="G30" s="51"/>
      <c r="H30" s="51"/>
    </row>
    <row r="31" spans="1:8">
      <c r="A31" s="422"/>
      <c r="B31" s="108"/>
      <c r="C31" s="51"/>
      <c r="D31" s="51"/>
      <c r="E31" s="201">
        <v>10</v>
      </c>
      <c r="F31" s="17">
        <f t="shared" ref="F31:F35" si="3">C31*D31*E31</f>
        <v>0</v>
      </c>
      <c r="G31" s="51"/>
      <c r="H31" s="51"/>
    </row>
    <row r="32" spans="1:8">
      <c r="A32" s="422"/>
      <c r="B32" s="108"/>
      <c r="C32" s="51"/>
      <c r="D32" s="51"/>
      <c r="E32" s="201">
        <v>10</v>
      </c>
      <c r="F32" s="17">
        <f t="shared" si="3"/>
        <v>0</v>
      </c>
      <c r="G32" s="51"/>
      <c r="H32" s="51"/>
    </row>
    <row r="33" spans="1:8">
      <c r="A33" s="422"/>
      <c r="B33" s="108"/>
      <c r="C33" s="51"/>
      <c r="D33" s="51"/>
      <c r="E33" s="201">
        <v>10</v>
      </c>
      <c r="F33" s="17">
        <f t="shared" si="3"/>
        <v>0</v>
      </c>
      <c r="G33" s="51"/>
      <c r="H33" s="51"/>
    </row>
    <row r="34" spans="1:8">
      <c r="A34" s="423"/>
      <c r="B34" s="108"/>
      <c r="C34" s="51"/>
      <c r="D34" s="51"/>
      <c r="E34" s="201">
        <v>10</v>
      </c>
      <c r="F34" s="17">
        <f t="shared" si="3"/>
        <v>0</v>
      </c>
      <c r="G34" s="51"/>
      <c r="H34" s="51"/>
    </row>
    <row r="35" spans="1:8">
      <c r="A35" s="41" t="s">
        <v>104</v>
      </c>
      <c r="B35" s="30"/>
      <c r="C35" s="39">
        <f>MAX(C30:C34)</f>
        <v>0</v>
      </c>
      <c r="D35" s="39">
        <f>SUM(D30:D34)</f>
        <v>0</v>
      </c>
      <c r="E35" s="40">
        <v>10</v>
      </c>
      <c r="F35" s="40">
        <f t="shared" si="3"/>
        <v>0</v>
      </c>
      <c r="G35" s="31">
        <f>SUM(G30:G34)</f>
        <v>0</v>
      </c>
      <c r="H35" s="31">
        <f>SUM(H30:H34)</f>
        <v>0</v>
      </c>
    </row>
    <row r="36" spans="1:8" ht="45">
      <c r="A36" s="421" t="s">
        <v>356</v>
      </c>
      <c r="B36" s="107" t="s">
        <v>71</v>
      </c>
      <c r="C36" s="67" t="s">
        <v>72</v>
      </c>
      <c r="D36" s="67" t="s">
        <v>73</v>
      </c>
      <c r="E36" s="67" t="s">
        <v>74</v>
      </c>
      <c r="F36" s="67" t="s">
        <v>108</v>
      </c>
      <c r="G36" s="67" t="s">
        <v>75</v>
      </c>
      <c r="H36" s="67" t="s">
        <v>76</v>
      </c>
    </row>
    <row r="37" spans="1:8">
      <c r="A37" s="422"/>
      <c r="B37" s="108"/>
      <c r="C37" s="51"/>
      <c r="D37" s="51"/>
      <c r="E37" s="201">
        <v>10</v>
      </c>
      <c r="F37" s="17">
        <f>C37*D37*E37</f>
        <v>0</v>
      </c>
      <c r="G37" s="51"/>
      <c r="H37" s="51"/>
    </row>
    <row r="38" spans="1:8">
      <c r="A38" s="422"/>
      <c r="B38" s="108"/>
      <c r="C38" s="51"/>
      <c r="D38" s="51"/>
      <c r="E38" s="201">
        <v>10</v>
      </c>
      <c r="F38" s="17">
        <f t="shared" ref="F38:F52" si="4">C38*D38*E38</f>
        <v>0</v>
      </c>
      <c r="G38" s="51"/>
      <c r="H38" s="51"/>
    </row>
    <row r="39" spans="1:8">
      <c r="A39" s="422"/>
      <c r="B39" s="108"/>
      <c r="C39" s="51"/>
      <c r="D39" s="51"/>
      <c r="E39" s="201">
        <v>10</v>
      </c>
      <c r="F39" s="17">
        <f t="shared" si="4"/>
        <v>0</v>
      </c>
      <c r="G39" s="51"/>
      <c r="H39" s="51"/>
    </row>
    <row r="40" spans="1:8">
      <c r="A40" s="422"/>
      <c r="B40" s="108"/>
      <c r="C40" s="51"/>
      <c r="D40" s="51"/>
      <c r="E40" s="201">
        <v>10</v>
      </c>
      <c r="F40" s="17">
        <f t="shared" si="4"/>
        <v>0</v>
      </c>
      <c r="G40" s="51"/>
      <c r="H40" s="51"/>
    </row>
    <row r="41" spans="1:8">
      <c r="A41" s="422"/>
      <c r="B41" s="108"/>
      <c r="C41" s="51"/>
      <c r="D41" s="51"/>
      <c r="E41" s="201">
        <v>10</v>
      </c>
      <c r="F41" s="17">
        <f t="shared" si="4"/>
        <v>0</v>
      </c>
      <c r="G41" s="51"/>
      <c r="H41" s="51"/>
    </row>
    <row r="42" spans="1:8">
      <c r="A42" s="422"/>
      <c r="B42" s="109"/>
      <c r="C42" s="51"/>
      <c r="D42" s="51"/>
      <c r="E42" s="201">
        <v>10</v>
      </c>
      <c r="F42" s="17">
        <f t="shared" si="4"/>
        <v>0</v>
      </c>
      <c r="G42" s="51"/>
      <c r="H42" s="51"/>
    </row>
    <row r="43" spans="1:8">
      <c r="A43" s="422"/>
      <c r="B43" s="108"/>
      <c r="C43" s="51"/>
      <c r="D43" s="51"/>
      <c r="E43" s="201">
        <v>10</v>
      </c>
      <c r="F43" s="17">
        <f t="shared" si="4"/>
        <v>0</v>
      </c>
      <c r="G43" s="51"/>
      <c r="H43" s="51"/>
    </row>
    <row r="44" spans="1:8">
      <c r="A44" s="422"/>
      <c r="B44" s="108"/>
      <c r="C44" s="51"/>
      <c r="D44" s="51"/>
      <c r="E44" s="201">
        <v>10</v>
      </c>
      <c r="F44" s="17">
        <f t="shared" si="4"/>
        <v>0</v>
      </c>
      <c r="G44" s="51"/>
      <c r="H44" s="51"/>
    </row>
    <row r="45" spans="1:8">
      <c r="A45" s="422"/>
      <c r="B45" s="108"/>
      <c r="C45" s="51"/>
      <c r="D45" s="51"/>
      <c r="E45" s="201">
        <v>10</v>
      </c>
      <c r="F45" s="17">
        <f t="shared" si="4"/>
        <v>0</v>
      </c>
      <c r="G45" s="51"/>
      <c r="H45" s="51"/>
    </row>
    <row r="46" spans="1:8">
      <c r="A46" s="422"/>
      <c r="B46" s="108"/>
      <c r="C46" s="51"/>
      <c r="D46" s="51"/>
      <c r="E46" s="201">
        <v>10</v>
      </c>
      <c r="F46" s="17">
        <f t="shared" si="4"/>
        <v>0</v>
      </c>
      <c r="G46" s="51"/>
      <c r="H46" s="51"/>
    </row>
    <row r="47" spans="1:8">
      <c r="A47" s="422"/>
      <c r="B47" s="108"/>
      <c r="C47" s="51"/>
      <c r="D47" s="51"/>
      <c r="E47" s="201">
        <v>10</v>
      </c>
      <c r="F47" s="17">
        <f t="shared" si="4"/>
        <v>0</v>
      </c>
      <c r="G47" s="51"/>
      <c r="H47" s="51"/>
    </row>
    <row r="48" spans="1:8">
      <c r="A48" s="422"/>
      <c r="B48" s="109"/>
      <c r="C48" s="51"/>
      <c r="D48" s="51"/>
      <c r="E48" s="201">
        <v>10</v>
      </c>
      <c r="F48" s="17">
        <f t="shared" si="4"/>
        <v>0</v>
      </c>
      <c r="G48" s="51"/>
      <c r="H48" s="51"/>
    </row>
    <row r="49" spans="1:8">
      <c r="A49" s="422"/>
      <c r="B49" s="108"/>
      <c r="C49" s="51"/>
      <c r="D49" s="51"/>
      <c r="E49" s="201">
        <v>10</v>
      </c>
      <c r="F49" s="17">
        <f t="shared" si="4"/>
        <v>0</v>
      </c>
      <c r="G49" s="51"/>
      <c r="H49" s="51"/>
    </row>
    <row r="50" spans="1:8">
      <c r="A50" s="422"/>
      <c r="B50" s="108"/>
      <c r="C50" s="51"/>
      <c r="D50" s="51"/>
      <c r="E50" s="201">
        <v>10</v>
      </c>
      <c r="F50" s="17">
        <f t="shared" si="4"/>
        <v>0</v>
      </c>
      <c r="G50" s="51"/>
      <c r="H50" s="51"/>
    </row>
    <row r="51" spans="1:8">
      <c r="A51" s="423"/>
      <c r="B51" s="108"/>
      <c r="C51" s="51"/>
      <c r="D51" s="51"/>
      <c r="E51" s="201">
        <v>10</v>
      </c>
      <c r="F51" s="17">
        <f t="shared" si="4"/>
        <v>0</v>
      </c>
      <c r="G51" s="51"/>
      <c r="H51" s="51"/>
    </row>
    <row r="52" spans="1:8">
      <c r="A52" s="29" t="s">
        <v>77</v>
      </c>
      <c r="B52" s="30"/>
      <c r="C52" s="39">
        <f>MAX(C37:C51)</f>
        <v>0</v>
      </c>
      <c r="D52" s="39">
        <f>SUM(D37:D51)</f>
        <v>0</v>
      </c>
      <c r="E52" s="40">
        <v>10</v>
      </c>
      <c r="F52" s="40">
        <f t="shared" si="4"/>
        <v>0</v>
      </c>
      <c r="G52" s="31">
        <f>SUM(G37:G51)</f>
        <v>0</v>
      </c>
      <c r="H52" s="31">
        <f>SUM(H37:H51)</f>
        <v>0</v>
      </c>
    </row>
    <row r="54" spans="1:8">
      <c r="A54" s="33" t="str">
        <f>Identification!$A$59</f>
        <v/>
      </c>
      <c r="B54" s="103" t="str">
        <f>Identification!$B$59</f>
        <v/>
      </c>
      <c r="F54" s="103"/>
      <c r="G54" s="103"/>
      <c r="H54" t="s">
        <v>345</v>
      </c>
    </row>
    <row r="55" spans="1:8">
      <c r="A55"/>
      <c r="B55" s="127"/>
    </row>
    <row r="56" spans="1:8">
      <c r="A56"/>
    </row>
  </sheetData>
  <sheetProtection password="CC0A" sheet="1" objects="1" scenarios="1"/>
  <mergeCells count="7">
    <mergeCell ref="A36:A51"/>
    <mergeCell ref="A4:H4"/>
    <mergeCell ref="A5:H5"/>
    <mergeCell ref="A8:A13"/>
    <mergeCell ref="A15:A20"/>
    <mergeCell ref="A22:A27"/>
    <mergeCell ref="A29:A34"/>
  </mergeCells>
  <pageMargins left="0.7" right="0.7" top="0.75" bottom="0.75" header="0.3" footer="0.3"/>
  <pageSetup paperSize="9" scale="78" fitToWidth="0" fitToHeight="0" orientation="portrait" r:id="rId1"/>
  <drawing r:id="rId2"/>
  <legacyDrawing r:id="rId3"/>
  <oleObjects>
    <mc:AlternateContent xmlns:mc="http://schemas.openxmlformats.org/markup-compatibility/2006">
      <mc:Choice Requires="x14">
        <oleObject shapeId="10241" r:id="rId4">
          <objectPr defaultSize="0" autoPict="0" r:id="rId5">
            <anchor moveWithCells="1" sizeWithCells="1">
              <from>
                <xdr:col>0</xdr:col>
                <xdr:colOff>9525</xdr:colOff>
                <xdr:row>0</xdr:row>
                <xdr:rowOff>0</xdr:rowOff>
              </from>
              <to>
                <xdr:col>0</xdr:col>
                <xdr:colOff>447675</xdr:colOff>
                <xdr:row>3</xdr:row>
                <xdr:rowOff>19050</xdr:rowOff>
              </to>
            </anchor>
          </objectPr>
        </oleObject>
      </mc:Choice>
      <mc:Fallback>
        <oleObject shapeId="10241"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dimension ref="A1:Q44"/>
  <sheetViews>
    <sheetView workbookViewId="0">
      <selection activeCell="R12" sqref="R12"/>
    </sheetView>
  </sheetViews>
  <sheetFormatPr baseColWidth="10" defaultRowHeight="15"/>
  <cols>
    <col min="1" max="1" width="9.42578125" customWidth="1"/>
    <col min="2" max="2" width="30.42578125" customWidth="1"/>
    <col min="3" max="3" width="18.85546875" style="36" customWidth="1"/>
    <col min="4" max="4" width="16" customWidth="1"/>
    <col min="5" max="5" width="16.28515625" customWidth="1"/>
    <col min="6" max="6" width="14" customWidth="1"/>
    <col min="9" max="9" width="18.42578125" customWidth="1"/>
    <col min="10" max="10" width="20.5703125" customWidth="1"/>
    <col min="11" max="11" width="11.42578125" customWidth="1"/>
    <col min="12" max="12" width="37.7109375" hidden="1" customWidth="1"/>
    <col min="13" max="17" width="11.42578125" hidden="1" customWidth="1"/>
    <col min="18" max="19" width="11.42578125" customWidth="1"/>
  </cols>
  <sheetData>
    <row r="1" spans="1:17" ht="16.5">
      <c r="A1" s="402" t="s">
        <v>290</v>
      </c>
      <c r="B1" s="402"/>
      <c r="C1" s="402"/>
      <c r="D1" s="402"/>
      <c r="E1" s="402"/>
      <c r="F1" s="402"/>
      <c r="G1" s="402"/>
      <c r="H1" s="402"/>
      <c r="I1" s="402"/>
      <c r="J1" s="402"/>
      <c r="L1" t="s">
        <v>146</v>
      </c>
    </row>
    <row r="2" spans="1:17" ht="15.75">
      <c r="A2" s="415" t="s">
        <v>292</v>
      </c>
      <c r="B2" s="415"/>
      <c r="C2" s="415"/>
      <c r="D2" s="415"/>
      <c r="E2" s="415"/>
      <c r="F2" s="415"/>
      <c r="G2" s="415"/>
      <c r="H2" s="415"/>
      <c r="I2" s="415"/>
      <c r="J2" s="415"/>
    </row>
    <row r="3" spans="1:17" ht="15.75">
      <c r="A3" s="141"/>
      <c r="B3" s="141"/>
      <c r="C3" s="35"/>
      <c r="D3" s="141"/>
      <c r="E3" s="141"/>
      <c r="F3" s="141"/>
      <c r="G3" s="141"/>
      <c r="H3" s="141"/>
      <c r="I3" s="141"/>
    </row>
    <row r="4" spans="1:17" ht="17.25" customHeight="1">
      <c r="B4" s="35"/>
      <c r="C4" s="35"/>
      <c r="D4" s="35"/>
      <c r="E4" s="35"/>
      <c r="J4" s="72"/>
    </row>
    <row r="5" spans="1:17" s="6" customFormat="1" ht="15.75">
      <c r="A5" s="12"/>
      <c r="C5" s="100" t="s">
        <v>182</v>
      </c>
      <c r="F5" s="100" t="str">
        <f>IF(Tarification!D28="",Tarification!F30,Tarification!D30)</f>
        <v>Heures réalisées  (heures de présence effective des enfants sauf ados *)</v>
      </c>
      <c r="G5" s="141"/>
      <c r="I5" s="13"/>
    </row>
    <row r="6" spans="1:17" s="6" customFormat="1" ht="9.75" customHeight="1" thickBot="1">
      <c r="D6" s="14"/>
      <c r="E6" s="14"/>
      <c r="J6" s="73"/>
    </row>
    <row r="7" spans="1:17" s="6" customFormat="1" ht="15.75" customHeight="1">
      <c r="A7" s="405" t="s">
        <v>56</v>
      </c>
      <c r="B7" s="406"/>
      <c r="C7" s="365" t="s">
        <v>57</v>
      </c>
      <c r="D7" s="366"/>
      <c r="E7" s="366"/>
      <c r="F7" s="366"/>
      <c r="G7" s="366"/>
      <c r="H7" s="367"/>
      <c r="I7" s="384" t="s">
        <v>58</v>
      </c>
      <c r="J7" s="385"/>
      <c r="N7" s="6" t="s">
        <v>165</v>
      </c>
      <c r="O7" s="6" t="s">
        <v>162</v>
      </c>
      <c r="P7" s="6" t="s">
        <v>163</v>
      </c>
      <c r="Q7" s="6" t="s">
        <v>164</v>
      </c>
    </row>
    <row r="8" spans="1:17" s="6" customFormat="1" ht="51" customHeight="1">
      <c r="A8" s="407"/>
      <c r="B8" s="408"/>
      <c r="C8" s="391" t="s">
        <v>59</v>
      </c>
      <c r="D8" s="391" t="s">
        <v>161</v>
      </c>
      <c r="E8" s="391"/>
      <c r="F8" s="391" t="s">
        <v>60</v>
      </c>
      <c r="G8" s="391" t="s">
        <v>61</v>
      </c>
      <c r="H8" s="391" t="s">
        <v>108</v>
      </c>
      <c r="I8" s="391" t="s">
        <v>62</v>
      </c>
      <c r="J8" s="413" t="s">
        <v>63</v>
      </c>
      <c r="N8" s="6">
        <v>0</v>
      </c>
      <c r="O8" s="6">
        <v>0</v>
      </c>
      <c r="P8" s="6">
        <v>0</v>
      </c>
      <c r="Q8" s="6">
        <v>0</v>
      </c>
    </row>
    <row r="9" spans="1:17" s="6" customFormat="1" ht="30" customHeight="1" thickBot="1">
      <c r="A9" s="409"/>
      <c r="B9" s="410"/>
      <c r="C9" s="411"/>
      <c r="D9" s="378" t="s">
        <v>257</v>
      </c>
      <c r="E9" s="378"/>
      <c r="F9" s="412"/>
      <c r="G9" s="412"/>
      <c r="H9" s="392"/>
      <c r="I9" s="412"/>
      <c r="J9" s="414"/>
      <c r="N9" s="6">
        <v>1</v>
      </c>
      <c r="O9" s="6">
        <v>1</v>
      </c>
      <c r="P9" s="6">
        <v>1</v>
      </c>
      <c r="Q9" s="6">
        <v>1</v>
      </c>
    </row>
    <row r="10" spans="1:17" s="77" customFormat="1" ht="22.5" customHeight="1">
      <c r="A10" s="395" t="s">
        <v>64</v>
      </c>
      <c r="B10" s="92" t="s">
        <v>285</v>
      </c>
      <c r="C10" s="158"/>
      <c r="D10" s="388"/>
      <c r="E10" s="388"/>
      <c r="F10" s="189"/>
      <c r="G10" s="189">
        <v>0</v>
      </c>
      <c r="H10" s="93">
        <f t="shared" ref="H10:H17" si="0">IF(OR(D10,F10,G10)=0,0,D10*F10*G10)</f>
        <v>0</v>
      </c>
      <c r="I10" s="189"/>
      <c r="J10" s="94"/>
      <c r="N10" s="6">
        <v>2</v>
      </c>
      <c r="O10" s="6">
        <v>2</v>
      </c>
      <c r="P10" s="6">
        <v>2</v>
      </c>
      <c r="Q10" s="6">
        <v>2</v>
      </c>
    </row>
    <row r="11" spans="1:17" s="77" customFormat="1" ht="22.5" customHeight="1">
      <c r="A11" s="396"/>
      <c r="B11" s="85" t="s">
        <v>160</v>
      </c>
      <c r="C11" s="74" t="s">
        <v>103</v>
      </c>
      <c r="D11" s="418">
        <f>'sejours- 6 ans p6'!C13</f>
        <v>0</v>
      </c>
      <c r="E11" s="419"/>
      <c r="F11" s="156">
        <v>10</v>
      </c>
      <c r="G11" s="156">
        <f>'sejours- 6 ans p6'!D13</f>
        <v>0</v>
      </c>
      <c r="H11" s="156">
        <f t="shared" si="0"/>
        <v>0</v>
      </c>
      <c r="I11" s="156">
        <f>IF('sejours12-17 ans p10'!$G$14="","",'sejours12-17 ans p10'!$G$14)</f>
        <v>0</v>
      </c>
      <c r="J11" s="159">
        <f>IF('sejours12-17 ans p10'!$H$14="","",'sejours12-17 ans p10'!$H$14)</f>
        <v>0</v>
      </c>
      <c r="N11" s="6">
        <v>3</v>
      </c>
      <c r="O11" s="6">
        <v>3</v>
      </c>
      <c r="P11" s="6">
        <v>3</v>
      </c>
      <c r="Q11" s="6">
        <v>3</v>
      </c>
    </row>
    <row r="12" spans="1:17" s="77" customFormat="1" ht="22.5" customHeight="1">
      <c r="A12" s="396"/>
      <c r="B12" s="154" t="s">
        <v>299</v>
      </c>
      <c r="C12" s="108"/>
      <c r="D12" s="401"/>
      <c r="E12" s="401"/>
      <c r="F12" s="191"/>
      <c r="G12" s="191">
        <v>0</v>
      </c>
      <c r="H12" s="157">
        <f t="shared" si="0"/>
        <v>0</v>
      </c>
      <c r="I12" s="191"/>
      <c r="J12" s="95"/>
      <c r="N12" s="6">
        <v>4</v>
      </c>
      <c r="O12" s="6">
        <v>4</v>
      </c>
      <c r="P12" s="6">
        <v>4</v>
      </c>
      <c r="Q12" s="6">
        <v>4</v>
      </c>
    </row>
    <row r="13" spans="1:17" s="77" customFormat="1" ht="22.5" customHeight="1">
      <c r="A13" s="396"/>
      <c r="B13" s="85" t="s">
        <v>160</v>
      </c>
      <c r="C13" s="74" t="s">
        <v>103</v>
      </c>
      <c r="D13" s="399">
        <f>'sejours- 6 ans p6'!C20</f>
        <v>0</v>
      </c>
      <c r="E13" s="400"/>
      <c r="F13" s="156">
        <v>10</v>
      </c>
      <c r="G13" s="101">
        <f>'sejours- 6 ans p6'!D20</f>
        <v>0</v>
      </c>
      <c r="H13" s="101">
        <f t="shared" si="0"/>
        <v>0</v>
      </c>
      <c r="I13" s="156">
        <f>IF('sejours12-17 ans p10'!$G$21="","",'sejours12-17 ans p10'!$G$21)</f>
        <v>0</v>
      </c>
      <c r="J13" s="159">
        <f>IF('sejours12-17 ans p10'!$H$21="","",'sejours12-17 ans p10'!$H$21)</f>
        <v>0</v>
      </c>
      <c r="N13" s="6">
        <v>5</v>
      </c>
      <c r="O13" s="6">
        <v>5</v>
      </c>
      <c r="P13" s="6">
        <v>5</v>
      </c>
      <c r="Q13" s="6">
        <v>5</v>
      </c>
    </row>
    <row r="14" spans="1:17" s="77" customFormat="1" ht="22.5" customHeight="1">
      <c r="A14" s="396"/>
      <c r="B14" s="104" t="s">
        <v>158</v>
      </c>
      <c r="C14" s="108"/>
      <c r="D14" s="398"/>
      <c r="E14" s="398"/>
      <c r="F14" s="190"/>
      <c r="G14" s="191">
        <v>0</v>
      </c>
      <c r="H14" s="157">
        <f t="shared" si="0"/>
        <v>0</v>
      </c>
      <c r="I14" s="191"/>
      <c r="J14" s="95"/>
      <c r="N14" s="6">
        <v>6</v>
      </c>
      <c r="O14" s="6">
        <v>6</v>
      </c>
      <c r="P14" s="6">
        <v>6</v>
      </c>
      <c r="Q14" s="6">
        <v>6</v>
      </c>
    </row>
    <row r="15" spans="1:17" s="77" customFormat="1" ht="22.5" customHeight="1">
      <c r="A15" s="396"/>
      <c r="B15" s="85" t="s">
        <v>160</v>
      </c>
      <c r="C15" s="74" t="s">
        <v>103</v>
      </c>
      <c r="D15" s="399">
        <f>'sejours- 6 ans p6'!C27</f>
        <v>0</v>
      </c>
      <c r="E15" s="400"/>
      <c r="F15" s="156">
        <v>10</v>
      </c>
      <c r="G15" s="101">
        <f>'sejours- 6 ans p6'!D27</f>
        <v>0</v>
      </c>
      <c r="H15" s="101">
        <f t="shared" si="0"/>
        <v>0</v>
      </c>
      <c r="I15" s="156">
        <f>IF('sejours12-17 ans p10'!$G$28="","",'sejours12-17 ans p10'!$G$28)</f>
        <v>0</v>
      </c>
      <c r="J15" s="159">
        <f>IF('sejours12-17 ans p10'!$H$28="","",'sejours12-17 ans p10'!$H$28)</f>
        <v>0</v>
      </c>
      <c r="N15" s="6">
        <v>7</v>
      </c>
      <c r="O15" s="6">
        <v>7</v>
      </c>
      <c r="P15" s="6">
        <v>7</v>
      </c>
      <c r="Q15" s="6">
        <v>7</v>
      </c>
    </row>
    <row r="16" spans="1:17" s="77" customFormat="1" ht="22.5" customHeight="1">
      <c r="A16" s="396"/>
      <c r="B16" s="104" t="s">
        <v>159</v>
      </c>
      <c r="C16" s="108"/>
      <c r="D16" s="398"/>
      <c r="E16" s="398"/>
      <c r="F16" s="190"/>
      <c r="G16" s="191">
        <v>0</v>
      </c>
      <c r="H16" s="157">
        <f t="shared" si="0"/>
        <v>0</v>
      </c>
      <c r="I16" s="191"/>
      <c r="J16" s="95"/>
      <c r="N16" s="6">
        <v>8</v>
      </c>
      <c r="O16" s="6">
        <v>8</v>
      </c>
      <c r="P16" s="6">
        <v>8</v>
      </c>
      <c r="Q16" s="6">
        <v>8</v>
      </c>
    </row>
    <row r="17" spans="1:17" s="77" customFormat="1" ht="22.5" customHeight="1">
      <c r="A17" s="396"/>
      <c r="B17" s="85" t="s">
        <v>160</v>
      </c>
      <c r="C17" s="74" t="s">
        <v>103</v>
      </c>
      <c r="D17" s="399">
        <f>'sejours- 6 ans p6'!C34</f>
        <v>0</v>
      </c>
      <c r="E17" s="400"/>
      <c r="F17" s="156">
        <v>10</v>
      </c>
      <c r="G17" s="101">
        <f>'sejours- 6 ans p6'!D34</f>
        <v>0</v>
      </c>
      <c r="H17" s="101">
        <f t="shared" si="0"/>
        <v>0</v>
      </c>
      <c r="I17" s="156">
        <f>IF('sejours12-17 ans p10'!$G$35="","",'sejours12-17 ans p10'!$G$35)</f>
        <v>0</v>
      </c>
      <c r="J17" s="159">
        <f>IF('sejours12-17 ans p10'!$H$35="","",'sejours12-17 ans p10'!$H$35)</f>
        <v>0</v>
      </c>
      <c r="N17" s="150">
        <v>9</v>
      </c>
      <c r="O17" s="6">
        <v>9</v>
      </c>
      <c r="P17" s="6">
        <v>9</v>
      </c>
      <c r="Q17" s="6">
        <v>9</v>
      </c>
    </row>
    <row r="18" spans="1:17" s="77" customFormat="1" ht="12.75" customHeight="1">
      <c r="A18" s="396"/>
      <c r="B18" s="393" t="s">
        <v>65</v>
      </c>
      <c r="C18" s="375"/>
      <c r="D18" s="370"/>
      <c r="E18" s="370"/>
      <c r="F18" s="370"/>
      <c r="G18" s="403">
        <f>G10+G12+G14+G16</f>
        <v>0</v>
      </c>
      <c r="H18" s="416"/>
      <c r="I18" s="379">
        <f t="shared" ref="I18:J18" si="1">IF(SUM(I10:I17)="","",SUM(I10:I17))</f>
        <v>0</v>
      </c>
      <c r="J18" s="381">
        <f t="shared" si="1"/>
        <v>0</v>
      </c>
      <c r="N18" s="150">
        <v>10</v>
      </c>
      <c r="O18" s="6">
        <v>10</v>
      </c>
      <c r="P18" s="6">
        <v>10</v>
      </c>
      <c r="Q18" s="6">
        <v>10</v>
      </c>
    </row>
    <row r="19" spans="1:17" s="77" customFormat="1" ht="13.5" customHeight="1" thickBot="1">
      <c r="A19" s="397"/>
      <c r="B19" s="394"/>
      <c r="C19" s="372"/>
      <c r="D19" s="371"/>
      <c r="E19" s="371"/>
      <c r="F19" s="371"/>
      <c r="G19" s="404"/>
      <c r="H19" s="417"/>
      <c r="I19" s="380"/>
      <c r="J19" s="382"/>
      <c r="N19" s="150">
        <v>11</v>
      </c>
      <c r="P19" s="6">
        <v>11</v>
      </c>
      <c r="Q19" s="6">
        <v>11</v>
      </c>
    </row>
    <row r="20" spans="1:17" s="77" customFormat="1" ht="22.5" customHeight="1">
      <c r="A20" s="360" t="s">
        <v>66</v>
      </c>
      <c r="B20" s="92" t="s">
        <v>286</v>
      </c>
      <c r="C20" s="108"/>
      <c r="D20" s="388"/>
      <c r="E20" s="388"/>
      <c r="F20" s="189"/>
      <c r="G20" s="189">
        <v>0</v>
      </c>
      <c r="H20" s="93">
        <f t="shared" ref="H20:H21" si="2">IF(OR(D20,F20,G20)=0,0,D20*F20*G20)</f>
        <v>0</v>
      </c>
      <c r="I20" s="189"/>
      <c r="J20" s="94"/>
      <c r="L20" s="77" t="s">
        <v>110</v>
      </c>
      <c r="M20" s="77">
        <f>MAX(D20:E21)*SUM(G20:G21)*F21</f>
        <v>0</v>
      </c>
      <c r="P20" s="6">
        <v>12</v>
      </c>
      <c r="Q20" s="6">
        <v>12</v>
      </c>
    </row>
    <row r="21" spans="1:17" s="77" customFormat="1" ht="22.5" customHeight="1">
      <c r="A21" s="361"/>
      <c r="B21" s="154" t="s">
        <v>287</v>
      </c>
      <c r="C21" s="108"/>
      <c r="D21" s="401"/>
      <c r="E21" s="401"/>
      <c r="F21" s="191"/>
      <c r="G21" s="148">
        <v>0</v>
      </c>
      <c r="H21" s="75">
        <f t="shared" si="2"/>
        <v>0</v>
      </c>
      <c r="I21" s="191"/>
      <c r="J21" s="95"/>
      <c r="L21" s="77" t="s">
        <v>112</v>
      </c>
      <c r="M21" s="77">
        <f>(SUM(G20:G22)*MAX(D20:E21)*F22)</f>
        <v>0</v>
      </c>
      <c r="P21" s="6">
        <v>13</v>
      </c>
      <c r="Q21" s="6">
        <v>13</v>
      </c>
    </row>
    <row r="22" spans="1:17" s="77" customFormat="1" ht="22.5" customHeight="1">
      <c r="A22" s="361"/>
      <c r="B22" s="85" t="s">
        <v>160</v>
      </c>
      <c r="C22" s="74" t="s">
        <v>103</v>
      </c>
      <c r="D22" s="399">
        <f>'sejours- 6 ans p6'!C51</f>
        <v>0</v>
      </c>
      <c r="E22" s="400"/>
      <c r="F22" s="156">
        <v>10</v>
      </c>
      <c r="G22" s="101">
        <f>'sejours- 6 ans p6'!D51</f>
        <v>0</v>
      </c>
      <c r="H22" s="101">
        <f>IF(OR(D22,F22,G22)=0,0,D22*F22*G22)</f>
        <v>0</v>
      </c>
      <c r="I22" s="156">
        <f>IF('sejours12-17 ans p10'!$G$52="","",'sejours12-17 ans p10'!$G$52)</f>
        <v>0</v>
      </c>
      <c r="J22" s="159">
        <f>IF('sejours12-17 ans p10'!$H$52="","",'sejours12-17 ans p10'!$H$52)</f>
        <v>0</v>
      </c>
      <c r="L22" s="77" t="s">
        <v>113</v>
      </c>
      <c r="M22" s="77">
        <f>MAX(D20:E21)*MAX(F20:F21)*SUM(G20:G22)</f>
        <v>0</v>
      </c>
      <c r="P22" s="6">
        <v>14</v>
      </c>
      <c r="Q22" s="6">
        <v>14</v>
      </c>
    </row>
    <row r="23" spans="1:17" s="77" customFormat="1" ht="22.5" customHeight="1" thickBot="1">
      <c r="A23" s="362"/>
      <c r="B23" s="155" t="s">
        <v>65</v>
      </c>
      <c r="C23" s="372"/>
      <c r="D23" s="372"/>
      <c r="E23" s="372"/>
      <c r="F23" s="138">
        <f>IF(M23&gt;M22,F22,MAX(F20:F21))</f>
        <v>0</v>
      </c>
      <c r="G23" s="152">
        <f>IF(M23&gt;M20,SUM(G20:G22),SUM(G20:G21))</f>
        <v>0</v>
      </c>
      <c r="H23" s="152">
        <f>MAX(D20:E21)*F23*G23</f>
        <v>0</v>
      </c>
      <c r="I23" s="152">
        <f>IF(SUM(I20:I22)="","",SUM(I20:I22))</f>
        <v>0</v>
      </c>
      <c r="J23" s="153">
        <f>IF(SUM(J20:J22)="","",SUM(J20:J22))</f>
        <v>0</v>
      </c>
      <c r="L23" s="77" t="s">
        <v>111</v>
      </c>
      <c r="M23" s="77">
        <f>+IF(Variation!D38="",'données activités - de 6 ans p5'!I23,'données activités - de 6 ans p5'!J23)</f>
        <v>0</v>
      </c>
      <c r="P23" s="6">
        <v>15</v>
      </c>
      <c r="Q23" s="6">
        <v>15</v>
      </c>
    </row>
    <row r="24" spans="1:17" s="73" customFormat="1" ht="27.75" customHeight="1">
      <c r="A24" s="360" t="s">
        <v>67</v>
      </c>
      <c r="B24" s="363" t="s">
        <v>305</v>
      </c>
      <c r="C24" s="364"/>
      <c r="D24" s="98" t="s">
        <v>69</v>
      </c>
      <c r="E24" s="98" t="s">
        <v>70</v>
      </c>
      <c r="F24" s="373"/>
      <c r="G24" s="373"/>
      <c r="H24" s="373"/>
      <c r="I24" s="373"/>
      <c r="J24" s="374"/>
      <c r="O24" s="77"/>
      <c r="P24" s="6">
        <v>16</v>
      </c>
      <c r="Q24" s="6">
        <v>16</v>
      </c>
    </row>
    <row r="25" spans="1:17" s="76" customFormat="1" ht="22.5" customHeight="1">
      <c r="A25" s="361"/>
      <c r="B25" s="86" t="s">
        <v>289</v>
      </c>
      <c r="C25" s="108"/>
      <c r="D25" s="191"/>
      <c r="E25" s="191"/>
      <c r="F25" s="130"/>
      <c r="G25" s="191">
        <v>0</v>
      </c>
      <c r="H25" s="88">
        <f>IF(OR(E25,F25,G25)=0,0,M25*F25*G25)</f>
        <v>0</v>
      </c>
      <c r="I25" s="191"/>
      <c r="J25" s="95"/>
      <c r="M25" s="87">
        <f>ROUND((D25*22/35)+(E25*13/35),0)</f>
        <v>0</v>
      </c>
      <c r="O25" s="73"/>
      <c r="P25" s="6">
        <v>17</v>
      </c>
      <c r="Q25" s="6">
        <v>17</v>
      </c>
    </row>
    <row r="26" spans="1:17" s="76" customFormat="1" ht="22.5" customHeight="1">
      <c r="A26" s="361"/>
      <c r="B26" s="86" t="s">
        <v>293</v>
      </c>
      <c r="C26" s="108"/>
      <c r="D26" s="191"/>
      <c r="E26" s="191"/>
      <c r="F26" s="130"/>
      <c r="G26" s="191">
        <v>0</v>
      </c>
      <c r="H26" s="88">
        <f>IF(OR(E26,F26,G26)=0,0,M26*F26*G26)</f>
        <v>0</v>
      </c>
      <c r="I26" s="191"/>
      <c r="J26" s="95"/>
      <c r="M26" s="87">
        <f>ROUND((D26*22/35)+(E26*13/35),0)</f>
        <v>0</v>
      </c>
      <c r="O26" s="73"/>
      <c r="P26" s="6"/>
      <c r="Q26" s="6"/>
    </row>
    <row r="27" spans="1:17" s="76" customFormat="1" ht="22.5" customHeight="1">
      <c r="A27" s="361"/>
      <c r="B27" s="86" t="s">
        <v>288</v>
      </c>
      <c r="C27" s="108"/>
      <c r="D27" s="191"/>
      <c r="E27" s="191"/>
      <c r="F27" s="130"/>
      <c r="G27" s="148">
        <v>0</v>
      </c>
      <c r="H27" s="88">
        <f t="shared" ref="H27:H28" si="3">IF(OR(E27,F27,G27)=0,0,M27*F27*G27)</f>
        <v>0</v>
      </c>
      <c r="I27" s="191"/>
      <c r="J27" s="95"/>
      <c r="M27" s="87">
        <f>ROUND((D27*20/33)+(E27*13/33),0)</f>
        <v>0</v>
      </c>
      <c r="P27" s="6">
        <v>18</v>
      </c>
      <c r="Q27" s="6">
        <v>18</v>
      </c>
    </row>
    <row r="28" spans="1:17" s="76" customFormat="1" ht="22.5" customHeight="1">
      <c r="A28" s="361"/>
      <c r="B28" s="86" t="s">
        <v>156</v>
      </c>
      <c r="C28" s="108"/>
      <c r="D28" s="191"/>
      <c r="E28" s="191"/>
      <c r="F28" s="130"/>
      <c r="G28" s="191">
        <v>0</v>
      </c>
      <c r="H28" s="88">
        <f t="shared" si="3"/>
        <v>0</v>
      </c>
      <c r="I28" s="191"/>
      <c r="J28" s="95"/>
      <c r="M28" s="87">
        <f>ROUND((D28*101/147)+(E28*46/147),0)</f>
        <v>0</v>
      </c>
      <c r="P28" s="6">
        <v>19</v>
      </c>
      <c r="Q28" s="6">
        <v>19</v>
      </c>
    </row>
    <row r="29" spans="1:17" s="6" customFormat="1" ht="12.75" customHeight="1">
      <c r="A29" s="361"/>
      <c r="B29" s="393" t="s">
        <v>65</v>
      </c>
      <c r="C29" s="375"/>
      <c r="D29" s="370"/>
      <c r="E29" s="370"/>
      <c r="F29" s="376">
        <f>MAX(F25:F28)</f>
        <v>0</v>
      </c>
      <c r="G29" s="386">
        <f>SUM(G25:G28)</f>
        <v>0</v>
      </c>
      <c r="H29" s="389">
        <f>G29*MAX(F25:F28)*MAX(M25:M28)</f>
        <v>0</v>
      </c>
      <c r="I29" s="379">
        <f>IF(SUM(I25:I28)="","",SUM(I25:I28))</f>
        <v>0</v>
      </c>
      <c r="J29" s="381">
        <f>IF(SUM(J25:J28)="","",SUM(J25:J28))</f>
        <v>0</v>
      </c>
      <c r="O29" s="76"/>
      <c r="P29" s="76"/>
      <c r="Q29" s="6">
        <v>20</v>
      </c>
    </row>
    <row r="30" spans="1:17" s="6" customFormat="1" ht="15.75" customHeight="1" thickBot="1">
      <c r="A30" s="362"/>
      <c r="B30" s="394"/>
      <c r="C30" s="372"/>
      <c r="D30" s="371"/>
      <c r="E30" s="371"/>
      <c r="F30" s="377"/>
      <c r="G30" s="387"/>
      <c r="H30" s="390"/>
      <c r="I30" s="380"/>
      <c r="J30" s="382"/>
      <c r="Q30" s="6">
        <v>21</v>
      </c>
    </row>
    <row r="31" spans="1:17" ht="22.5" customHeight="1" thickBot="1">
      <c r="A31" s="56"/>
      <c r="F31" s="368" t="s">
        <v>68</v>
      </c>
      <c r="G31" s="369"/>
      <c r="H31" s="369"/>
      <c r="I31" s="96">
        <f>IF((I18+I23+I29)="","",(I18+I23+I29))</f>
        <v>0</v>
      </c>
      <c r="J31" s="97">
        <f>IF((J18+J23+J29)="","",(J18+J23+J29))</f>
        <v>0</v>
      </c>
      <c r="L31" s="6"/>
      <c r="M31" s="6"/>
      <c r="O31" s="6"/>
      <c r="P31" s="6"/>
      <c r="Q31" s="6">
        <v>22</v>
      </c>
    </row>
    <row r="32" spans="1:17">
      <c r="Q32" s="6">
        <v>23</v>
      </c>
    </row>
    <row r="33" spans="1:17">
      <c r="Q33" s="6">
        <v>24</v>
      </c>
    </row>
    <row r="34" spans="1:17">
      <c r="A34" s="84" t="str">
        <f>Identification!$A$59</f>
        <v/>
      </c>
      <c r="B34" s="383" t="str">
        <f>Identification!B59</f>
        <v/>
      </c>
      <c r="C34" s="383"/>
      <c r="D34" s="383"/>
      <c r="E34" t="s">
        <v>252</v>
      </c>
      <c r="F34" s="128">
        <f>Identification!H30</f>
        <v>0</v>
      </c>
      <c r="J34" t="s">
        <v>346</v>
      </c>
      <c r="Q34" s="6">
        <v>25</v>
      </c>
    </row>
    <row r="35" spans="1:17">
      <c r="C35"/>
      <c r="D35" s="127"/>
      <c r="Q35" s="6">
        <v>26</v>
      </c>
    </row>
    <row r="36" spans="1:17">
      <c r="C36"/>
      <c r="Q36" s="6">
        <v>27</v>
      </c>
    </row>
    <row r="37" spans="1:17">
      <c r="Q37" s="6">
        <v>28</v>
      </c>
    </row>
    <row r="38" spans="1:17">
      <c r="Q38" s="6">
        <v>29</v>
      </c>
    </row>
    <row r="39" spans="1:17">
      <c r="Q39" s="6">
        <v>30</v>
      </c>
    </row>
    <row r="40" spans="1:17">
      <c r="Q40" s="6">
        <v>31</v>
      </c>
    </row>
    <row r="41" spans="1:17">
      <c r="Q41" s="6">
        <v>32</v>
      </c>
    </row>
    <row r="42" spans="1:17">
      <c r="Q42" s="6">
        <v>33</v>
      </c>
    </row>
    <row r="43" spans="1:17">
      <c r="Q43" s="6">
        <v>34</v>
      </c>
    </row>
    <row r="44" spans="1:17">
      <c r="Q44" s="6">
        <v>35</v>
      </c>
    </row>
  </sheetData>
  <sheetProtection password="CC0A" sheet="1" objects="1" scenarios="1"/>
  <mergeCells count="49">
    <mergeCell ref="A20:A23"/>
    <mergeCell ref="D20:E20"/>
    <mergeCell ref="D21:E21"/>
    <mergeCell ref="C23:E23"/>
    <mergeCell ref="A24:A30"/>
    <mergeCell ref="B24:C24"/>
    <mergeCell ref="B29:B30"/>
    <mergeCell ref="C29:C30"/>
    <mergeCell ref="D29:D30"/>
    <mergeCell ref="E29:E30"/>
    <mergeCell ref="D22:E22"/>
    <mergeCell ref="G18:G19"/>
    <mergeCell ref="H18:H19"/>
    <mergeCell ref="I18:I19"/>
    <mergeCell ref="J18:J19"/>
    <mergeCell ref="C8:C9"/>
    <mergeCell ref="D8:E8"/>
    <mergeCell ref="F8:F9"/>
    <mergeCell ref="G8:G9"/>
    <mergeCell ref="H8:H9"/>
    <mergeCell ref="D12:E12"/>
    <mergeCell ref="D13:E13"/>
    <mergeCell ref="D14:E14"/>
    <mergeCell ref="D15:E15"/>
    <mergeCell ref="D16:E16"/>
    <mergeCell ref="A1:J1"/>
    <mergeCell ref="A2:J2"/>
    <mergeCell ref="D10:E10"/>
    <mergeCell ref="D11:E11"/>
    <mergeCell ref="A7:B9"/>
    <mergeCell ref="C7:H7"/>
    <mergeCell ref="I7:J7"/>
    <mergeCell ref="I8:I9"/>
    <mergeCell ref="J8:J9"/>
    <mergeCell ref="D9:E9"/>
    <mergeCell ref="A10:A19"/>
    <mergeCell ref="B18:B19"/>
    <mergeCell ref="C18:C19"/>
    <mergeCell ref="D18:E19"/>
    <mergeCell ref="F18:F19"/>
    <mergeCell ref="D17:E17"/>
    <mergeCell ref="B34:D34"/>
    <mergeCell ref="F24:J24"/>
    <mergeCell ref="J29:J30"/>
    <mergeCell ref="F29:F30"/>
    <mergeCell ref="G29:G30"/>
    <mergeCell ref="H29:H30"/>
    <mergeCell ref="I29:I30"/>
    <mergeCell ref="F31:H31"/>
  </mergeCells>
  <dataValidations count="6">
    <dataValidation type="list" allowBlank="1" showInputMessage="1" showErrorMessage="1" sqref="G10 G16 G14">
      <formula1>$O$8:$O$18</formula1>
    </dataValidation>
    <dataValidation type="list" allowBlank="1" showInputMessage="1" showErrorMessage="1" sqref="G12">
      <formula1>$N$8:$N$19</formula1>
    </dataValidation>
    <dataValidation type="list" allowBlank="1" showInputMessage="1" showErrorMessage="1" sqref="G20">
      <formula1>$P$8:$P$28</formula1>
    </dataValidation>
    <dataValidation type="list" allowBlank="1" showInputMessage="1" showErrorMessage="1" sqref="G21">
      <formula1>$Q$8:$Q$31</formula1>
    </dataValidation>
    <dataValidation type="list" allowBlank="1" showInputMessage="1" showErrorMessage="1" sqref="G27">
      <formula1>$Q$8:$Q$42</formula1>
    </dataValidation>
    <dataValidation type="list" allowBlank="1" showInputMessage="1" showErrorMessage="1" sqref="G25:G26">
      <formula1>$Q$8:$Q$44</formula1>
    </dataValidation>
  </dataValidations>
  <printOptions horizontalCentered="1" verticalCentered="1"/>
  <pageMargins left="0" right="0" top="0" bottom="0" header="0" footer="0"/>
  <pageSetup paperSize="9" scale="85" orientation="landscape" r:id="rId1"/>
  <drawing r:id="rId2"/>
  <legacyDrawing r:id="rId3"/>
  <oleObjects>
    <mc:AlternateContent xmlns:mc="http://schemas.openxmlformats.org/markup-compatibility/2006">
      <mc:Choice Requires="x14">
        <oleObject shapeId="11267" r:id="rId4">
          <objectPr defaultSize="0" autoPict="0" r:id="rId5">
            <anchor moveWithCells="1" sizeWithCells="1">
              <from>
                <xdr:col>0</xdr:col>
                <xdr:colOff>0</xdr:colOff>
                <xdr:row>0</xdr:row>
                <xdr:rowOff>9525</xdr:rowOff>
              </from>
              <to>
                <xdr:col>0</xdr:col>
                <xdr:colOff>161925</xdr:colOff>
                <xdr:row>1</xdr:row>
                <xdr:rowOff>9525</xdr:rowOff>
              </to>
            </anchor>
          </objectPr>
        </oleObject>
      </mc:Choice>
      <mc:Fallback>
        <oleObject shapeId="11267" r:id="rId4"/>
      </mc:Fallback>
    </mc:AlternateContent>
    <mc:AlternateContent xmlns:mc="http://schemas.openxmlformats.org/markup-compatibility/2006">
      <mc:Choice Requires="x14">
        <oleObject shapeId="11270" r:id="rId6">
          <objectPr defaultSize="0" autoPict="0" r:id="rId5">
            <anchor moveWithCells="1" sizeWithCells="1">
              <from>
                <xdr:col>0</xdr:col>
                <xdr:colOff>9525</xdr:colOff>
                <xdr:row>0</xdr:row>
                <xdr:rowOff>9525</xdr:rowOff>
              </from>
              <to>
                <xdr:col>0</xdr:col>
                <xdr:colOff>457200</xdr:colOff>
                <xdr:row>2</xdr:row>
                <xdr:rowOff>190500</xdr:rowOff>
              </to>
            </anchor>
          </objectPr>
        </oleObject>
      </mc:Choice>
      <mc:Fallback>
        <oleObject shapeId="11270"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dimension ref="A4:H55"/>
  <sheetViews>
    <sheetView topLeftCell="A13" zoomScaleNormal="100" workbookViewId="0">
      <selection activeCell="C30" sqref="C30"/>
    </sheetView>
  </sheetViews>
  <sheetFormatPr baseColWidth="10" defaultRowHeight="15"/>
  <cols>
    <col min="1" max="1" width="17.28515625" style="1" customWidth="1"/>
    <col min="2" max="2" width="17.5703125" customWidth="1"/>
    <col min="3" max="3" width="14.140625" customWidth="1"/>
    <col min="6" max="6" width="10" customWidth="1"/>
    <col min="7" max="7" width="14.42578125" customWidth="1"/>
    <col min="8" max="8" width="13.42578125" bestFit="1" customWidth="1"/>
  </cols>
  <sheetData>
    <row r="4" spans="1:8" ht="16.5">
      <c r="A4" s="402" t="s">
        <v>100</v>
      </c>
      <c r="B4" s="402"/>
      <c r="C4" s="402"/>
      <c r="D4" s="402"/>
      <c r="E4" s="402"/>
      <c r="F4" s="402"/>
      <c r="G4" s="402"/>
      <c r="H4" s="402"/>
    </row>
    <row r="5" spans="1:8" ht="15.75">
      <c r="A5" s="415" t="s">
        <v>176</v>
      </c>
      <c r="B5" s="415"/>
      <c r="C5" s="415"/>
      <c r="D5" s="415"/>
      <c r="E5" s="415"/>
      <c r="F5" s="415"/>
      <c r="G5" s="415"/>
      <c r="H5" s="415"/>
    </row>
    <row r="6" spans="1:8" ht="15.75">
      <c r="A6" s="44"/>
      <c r="B6" s="44"/>
      <c r="C6" s="44"/>
      <c r="D6" s="44"/>
      <c r="E6" s="44"/>
      <c r="F6" s="44"/>
      <c r="G6" s="44"/>
      <c r="H6" s="44"/>
    </row>
    <row r="7" spans="1:8" ht="6.75" customHeight="1"/>
    <row r="8" spans="1:8" ht="42.75" customHeight="1">
      <c r="A8" s="421" t="s">
        <v>360</v>
      </c>
      <c r="B8" s="107" t="s">
        <v>71</v>
      </c>
      <c r="C8" s="67" t="s">
        <v>72</v>
      </c>
      <c r="D8" s="67" t="s">
        <v>73</v>
      </c>
      <c r="E8" s="67" t="s">
        <v>74</v>
      </c>
      <c r="F8" s="67" t="s">
        <v>108</v>
      </c>
      <c r="G8" s="67" t="s">
        <v>75</v>
      </c>
      <c r="H8" s="67" t="s">
        <v>76</v>
      </c>
    </row>
    <row r="9" spans="1:8">
      <c r="A9" s="422"/>
      <c r="B9" s="108"/>
      <c r="C9" s="51"/>
      <c r="D9" s="51"/>
      <c r="E9" s="201">
        <v>10</v>
      </c>
      <c r="F9" s="17">
        <f>C9*D9*E9</f>
        <v>0</v>
      </c>
      <c r="G9" s="51"/>
      <c r="H9" s="51"/>
    </row>
    <row r="10" spans="1:8">
      <c r="A10" s="422"/>
      <c r="B10" s="108"/>
      <c r="C10" s="51"/>
      <c r="D10" s="51"/>
      <c r="E10" s="201">
        <v>10</v>
      </c>
      <c r="F10" s="17">
        <f t="shared" ref="F10:F14" si="0">C10*D10*E10</f>
        <v>0</v>
      </c>
      <c r="G10" s="51"/>
      <c r="H10" s="51"/>
    </row>
    <row r="11" spans="1:8">
      <c r="A11" s="422"/>
      <c r="B11" s="108"/>
      <c r="C11" s="51"/>
      <c r="D11" s="51"/>
      <c r="E11" s="201">
        <v>10</v>
      </c>
      <c r="F11" s="17">
        <f t="shared" si="0"/>
        <v>0</v>
      </c>
      <c r="G11" s="51"/>
      <c r="H11" s="51"/>
    </row>
    <row r="12" spans="1:8">
      <c r="A12" s="422"/>
      <c r="B12" s="108"/>
      <c r="C12" s="51"/>
      <c r="D12" s="51"/>
      <c r="E12" s="201">
        <v>10</v>
      </c>
      <c r="F12" s="17">
        <f t="shared" si="0"/>
        <v>0</v>
      </c>
      <c r="G12" s="51"/>
      <c r="H12" s="51"/>
    </row>
    <row r="13" spans="1:8">
      <c r="A13" s="423"/>
      <c r="B13" s="108"/>
      <c r="C13" s="51"/>
      <c r="D13" s="51"/>
      <c r="E13" s="201">
        <v>10</v>
      </c>
      <c r="F13" s="17">
        <f t="shared" si="0"/>
        <v>0</v>
      </c>
      <c r="G13" s="51"/>
      <c r="H13" s="51"/>
    </row>
    <row r="14" spans="1:8">
      <c r="A14" s="41" t="s">
        <v>105</v>
      </c>
      <c r="B14" s="30"/>
      <c r="C14" s="39">
        <f>MAX(C9:C13)</f>
        <v>0</v>
      </c>
      <c r="D14" s="39">
        <f>SUM(D9:D13)</f>
        <v>0</v>
      </c>
      <c r="E14" s="40">
        <v>10</v>
      </c>
      <c r="F14" s="40">
        <f t="shared" si="0"/>
        <v>0</v>
      </c>
      <c r="G14" s="31">
        <f>SUM(G9:G13)</f>
        <v>0</v>
      </c>
      <c r="H14" s="31">
        <f>SUM(H9:H13)</f>
        <v>0</v>
      </c>
    </row>
    <row r="15" spans="1:8" ht="45">
      <c r="A15" s="421" t="s">
        <v>359</v>
      </c>
      <c r="B15" s="107" t="s">
        <v>71</v>
      </c>
      <c r="C15" s="67" t="s">
        <v>72</v>
      </c>
      <c r="D15" s="67" t="s">
        <v>73</v>
      </c>
      <c r="E15" s="67" t="s">
        <v>74</v>
      </c>
      <c r="F15" s="67" t="s">
        <v>108</v>
      </c>
      <c r="G15" s="67" t="s">
        <v>75</v>
      </c>
      <c r="H15" s="67" t="s">
        <v>76</v>
      </c>
    </row>
    <row r="16" spans="1:8">
      <c r="A16" s="422"/>
      <c r="B16" s="108"/>
      <c r="C16" s="51"/>
      <c r="D16" s="51"/>
      <c r="E16" s="201">
        <v>10</v>
      </c>
      <c r="F16" s="17">
        <f>C16*D16*E16</f>
        <v>0</v>
      </c>
      <c r="G16" s="51"/>
      <c r="H16" s="51"/>
    </row>
    <row r="17" spans="1:8">
      <c r="A17" s="422"/>
      <c r="B17" s="108"/>
      <c r="C17" s="51"/>
      <c r="D17" s="51"/>
      <c r="E17" s="201">
        <v>10</v>
      </c>
      <c r="F17" s="17">
        <f t="shared" ref="F17:F21" si="1">C17*D17*E17</f>
        <v>0</v>
      </c>
      <c r="G17" s="51"/>
      <c r="H17" s="51"/>
    </row>
    <row r="18" spans="1:8">
      <c r="A18" s="422"/>
      <c r="B18" s="108"/>
      <c r="C18" s="51"/>
      <c r="D18" s="51"/>
      <c r="E18" s="201">
        <v>10</v>
      </c>
      <c r="F18" s="17">
        <f t="shared" si="1"/>
        <v>0</v>
      </c>
      <c r="G18" s="51"/>
      <c r="H18" s="51"/>
    </row>
    <row r="19" spans="1:8">
      <c r="A19" s="422"/>
      <c r="B19" s="108"/>
      <c r="C19" s="51"/>
      <c r="D19" s="51"/>
      <c r="E19" s="201">
        <v>10</v>
      </c>
      <c r="F19" s="17">
        <f t="shared" si="1"/>
        <v>0</v>
      </c>
      <c r="G19" s="51"/>
      <c r="H19" s="51"/>
    </row>
    <row r="20" spans="1:8">
      <c r="A20" s="423"/>
      <c r="B20" s="108"/>
      <c r="C20" s="51"/>
      <c r="D20" s="51"/>
      <c r="E20" s="201">
        <v>10</v>
      </c>
      <c r="F20" s="17">
        <f t="shared" si="1"/>
        <v>0</v>
      </c>
      <c r="G20" s="51"/>
      <c r="H20" s="51"/>
    </row>
    <row r="21" spans="1:8">
      <c r="A21" s="29" t="s">
        <v>106</v>
      </c>
      <c r="B21" s="30"/>
      <c r="C21" s="39">
        <f>MAX(C16:C20)</f>
        <v>0</v>
      </c>
      <c r="D21" s="39">
        <f>SUM(D16:D20)</f>
        <v>0</v>
      </c>
      <c r="E21" s="202">
        <v>10</v>
      </c>
      <c r="F21" s="40">
        <f t="shared" si="1"/>
        <v>0</v>
      </c>
      <c r="G21" s="31">
        <f>SUM(G16:G20)</f>
        <v>0</v>
      </c>
      <c r="H21" s="31">
        <f>SUM(H16:H20)</f>
        <v>0</v>
      </c>
    </row>
    <row r="22" spans="1:8" ht="45">
      <c r="A22" s="421" t="s">
        <v>358</v>
      </c>
      <c r="B22" s="107" t="s">
        <v>71</v>
      </c>
      <c r="C22" s="67" t="s">
        <v>72</v>
      </c>
      <c r="D22" s="67" t="s">
        <v>73</v>
      </c>
      <c r="E22" s="67" t="s">
        <v>74</v>
      </c>
      <c r="F22" s="67" t="s">
        <v>108</v>
      </c>
      <c r="G22" s="67" t="s">
        <v>75</v>
      </c>
      <c r="H22" s="67" t="s">
        <v>76</v>
      </c>
    </row>
    <row r="23" spans="1:8">
      <c r="A23" s="422"/>
      <c r="B23" s="108"/>
      <c r="C23" s="51"/>
      <c r="D23" s="51"/>
      <c r="E23" s="201">
        <v>10</v>
      </c>
      <c r="F23" s="17">
        <f>C23*D23*E23</f>
        <v>0</v>
      </c>
      <c r="G23" s="51"/>
      <c r="H23" s="51"/>
    </row>
    <row r="24" spans="1:8">
      <c r="A24" s="422"/>
      <c r="B24" s="108"/>
      <c r="C24" s="51"/>
      <c r="D24" s="51"/>
      <c r="E24" s="201">
        <v>10</v>
      </c>
      <c r="F24" s="17">
        <f t="shared" ref="F24:F28" si="2">C24*D24*E24</f>
        <v>0</v>
      </c>
      <c r="G24" s="51"/>
      <c r="H24" s="51"/>
    </row>
    <row r="25" spans="1:8">
      <c r="A25" s="422"/>
      <c r="B25" s="108"/>
      <c r="C25" s="51"/>
      <c r="D25" s="51"/>
      <c r="E25" s="201">
        <v>10</v>
      </c>
      <c r="F25" s="17">
        <f t="shared" si="2"/>
        <v>0</v>
      </c>
      <c r="G25" s="51"/>
      <c r="H25" s="51"/>
    </row>
    <row r="26" spans="1:8">
      <c r="A26" s="422"/>
      <c r="B26" s="108"/>
      <c r="C26" s="51"/>
      <c r="D26" s="51"/>
      <c r="E26" s="201">
        <v>10</v>
      </c>
      <c r="F26" s="17">
        <f t="shared" si="2"/>
        <v>0</v>
      </c>
      <c r="G26" s="51"/>
      <c r="H26" s="51"/>
    </row>
    <row r="27" spans="1:8">
      <c r="A27" s="423"/>
      <c r="B27" s="108"/>
      <c r="C27" s="51"/>
      <c r="D27" s="51"/>
      <c r="E27" s="201">
        <v>10</v>
      </c>
      <c r="F27" s="17">
        <f t="shared" si="2"/>
        <v>0</v>
      </c>
      <c r="G27" s="51"/>
      <c r="H27" s="51"/>
    </row>
    <row r="28" spans="1:8">
      <c r="A28" s="41" t="s">
        <v>107</v>
      </c>
      <c r="B28" s="30"/>
      <c r="C28" s="39">
        <f>MAX(C23:C27)</f>
        <v>0</v>
      </c>
      <c r="D28" s="39">
        <f>SUM(D23:D27)</f>
        <v>0</v>
      </c>
      <c r="E28" s="40">
        <v>10</v>
      </c>
      <c r="F28" s="40">
        <f t="shared" si="2"/>
        <v>0</v>
      </c>
      <c r="G28" s="31">
        <f>SUM(G23:G27)</f>
        <v>0</v>
      </c>
      <c r="H28" s="31">
        <f>SUM(H23:H27)</f>
        <v>0</v>
      </c>
    </row>
    <row r="29" spans="1:8" ht="45">
      <c r="A29" s="421" t="s">
        <v>357</v>
      </c>
      <c r="B29" s="107" t="s">
        <v>71</v>
      </c>
      <c r="C29" s="67" t="s">
        <v>72</v>
      </c>
      <c r="D29" s="67" t="s">
        <v>73</v>
      </c>
      <c r="E29" s="67" t="s">
        <v>74</v>
      </c>
      <c r="F29" s="67" t="s">
        <v>108</v>
      </c>
      <c r="G29" s="67" t="s">
        <v>75</v>
      </c>
      <c r="H29" s="67" t="s">
        <v>76</v>
      </c>
    </row>
    <row r="30" spans="1:8">
      <c r="A30" s="422"/>
      <c r="B30" s="108"/>
      <c r="C30" s="51"/>
      <c r="D30" s="51"/>
      <c r="E30" s="201">
        <v>10</v>
      </c>
      <c r="F30" s="17">
        <f>C30*D30*E30</f>
        <v>0</v>
      </c>
      <c r="G30" s="51"/>
      <c r="H30" s="51"/>
    </row>
    <row r="31" spans="1:8">
      <c r="A31" s="422"/>
      <c r="B31" s="108"/>
      <c r="C31" s="51"/>
      <c r="D31" s="51"/>
      <c r="E31" s="201">
        <v>10</v>
      </c>
      <c r="F31" s="17">
        <f t="shared" ref="F31:F35" si="3">C31*D31*E31</f>
        <v>0</v>
      </c>
      <c r="G31" s="51"/>
      <c r="H31" s="51"/>
    </row>
    <row r="32" spans="1:8">
      <c r="A32" s="422"/>
      <c r="B32" s="108"/>
      <c r="C32" s="51"/>
      <c r="D32" s="51"/>
      <c r="E32" s="201">
        <v>10</v>
      </c>
      <c r="F32" s="17">
        <f t="shared" si="3"/>
        <v>0</v>
      </c>
      <c r="G32" s="51"/>
      <c r="H32" s="51"/>
    </row>
    <row r="33" spans="1:8">
      <c r="A33" s="422"/>
      <c r="B33" s="108"/>
      <c r="C33" s="51"/>
      <c r="D33" s="51"/>
      <c r="E33" s="201">
        <v>10</v>
      </c>
      <c r="F33" s="17">
        <f t="shared" si="3"/>
        <v>0</v>
      </c>
      <c r="G33" s="51"/>
      <c r="H33" s="51"/>
    </row>
    <row r="34" spans="1:8">
      <c r="A34" s="423"/>
      <c r="B34" s="108"/>
      <c r="C34" s="51"/>
      <c r="D34" s="51"/>
      <c r="E34" s="201">
        <v>10</v>
      </c>
      <c r="F34" s="17">
        <f t="shared" si="3"/>
        <v>0</v>
      </c>
      <c r="G34" s="51"/>
      <c r="H34" s="51"/>
    </row>
    <row r="35" spans="1:8">
      <c r="A35" s="41" t="s">
        <v>104</v>
      </c>
      <c r="B35" s="30"/>
      <c r="C35" s="39">
        <f>MAX(C30:C34)</f>
        <v>0</v>
      </c>
      <c r="D35" s="39">
        <f>SUM(D30:D34)</f>
        <v>0</v>
      </c>
      <c r="E35" s="40">
        <v>10</v>
      </c>
      <c r="F35" s="40">
        <f t="shared" si="3"/>
        <v>0</v>
      </c>
      <c r="G35" s="31">
        <f>SUM(G30:G34)</f>
        <v>0</v>
      </c>
      <c r="H35" s="31">
        <f>SUM(H30:H34)</f>
        <v>0</v>
      </c>
    </row>
    <row r="36" spans="1:8" ht="45">
      <c r="A36" s="421" t="s">
        <v>356</v>
      </c>
      <c r="B36" s="107" t="s">
        <v>71</v>
      </c>
      <c r="C36" s="67" t="s">
        <v>72</v>
      </c>
      <c r="D36" s="67" t="s">
        <v>73</v>
      </c>
      <c r="E36" s="67" t="s">
        <v>74</v>
      </c>
      <c r="F36" s="67" t="s">
        <v>108</v>
      </c>
      <c r="G36" s="67" t="s">
        <v>75</v>
      </c>
      <c r="H36" s="67" t="s">
        <v>76</v>
      </c>
    </row>
    <row r="37" spans="1:8">
      <c r="A37" s="422"/>
      <c r="B37" s="108"/>
      <c r="C37" s="51"/>
      <c r="D37" s="51"/>
      <c r="E37" s="201">
        <v>10</v>
      </c>
      <c r="F37" s="17">
        <f>C37*D37*E37</f>
        <v>0</v>
      </c>
      <c r="G37" s="51"/>
      <c r="H37" s="51"/>
    </row>
    <row r="38" spans="1:8">
      <c r="A38" s="422"/>
      <c r="B38" s="108"/>
      <c r="C38" s="51"/>
      <c r="D38" s="51"/>
      <c r="E38" s="201">
        <v>10</v>
      </c>
      <c r="F38" s="17">
        <f t="shared" ref="F38:F52" si="4">C38*D38*E38</f>
        <v>0</v>
      </c>
      <c r="G38" s="51"/>
      <c r="H38" s="51"/>
    </row>
    <row r="39" spans="1:8">
      <c r="A39" s="422"/>
      <c r="B39" s="108"/>
      <c r="C39" s="51"/>
      <c r="D39" s="51"/>
      <c r="E39" s="201">
        <v>10</v>
      </c>
      <c r="F39" s="17">
        <f t="shared" si="4"/>
        <v>0</v>
      </c>
      <c r="G39" s="51"/>
      <c r="H39" s="51"/>
    </row>
    <row r="40" spans="1:8">
      <c r="A40" s="422"/>
      <c r="B40" s="108"/>
      <c r="C40" s="51"/>
      <c r="D40" s="51"/>
      <c r="E40" s="201">
        <v>10</v>
      </c>
      <c r="F40" s="17">
        <f t="shared" si="4"/>
        <v>0</v>
      </c>
      <c r="G40" s="51"/>
      <c r="H40" s="51"/>
    </row>
    <row r="41" spans="1:8">
      <c r="A41" s="422"/>
      <c r="B41" s="108"/>
      <c r="C41" s="51"/>
      <c r="D41" s="51"/>
      <c r="E41" s="201">
        <v>10</v>
      </c>
      <c r="F41" s="17">
        <f t="shared" si="4"/>
        <v>0</v>
      </c>
      <c r="G41" s="51"/>
      <c r="H41" s="51"/>
    </row>
    <row r="42" spans="1:8">
      <c r="A42" s="422"/>
      <c r="B42" s="108"/>
      <c r="C42" s="51"/>
      <c r="D42" s="51"/>
      <c r="E42" s="201">
        <v>10</v>
      </c>
      <c r="F42" s="17">
        <f t="shared" si="4"/>
        <v>0</v>
      </c>
      <c r="G42" s="51"/>
      <c r="H42" s="51"/>
    </row>
    <row r="43" spans="1:8">
      <c r="A43" s="422"/>
      <c r="B43" s="108"/>
      <c r="C43" s="51"/>
      <c r="D43" s="51"/>
      <c r="E43" s="201">
        <v>10</v>
      </c>
      <c r="F43" s="17">
        <f t="shared" si="4"/>
        <v>0</v>
      </c>
      <c r="G43" s="51"/>
      <c r="H43" s="51"/>
    </row>
    <row r="44" spans="1:8">
      <c r="A44" s="422"/>
      <c r="B44" s="108"/>
      <c r="C44" s="51"/>
      <c r="D44" s="51"/>
      <c r="E44" s="201">
        <v>10</v>
      </c>
      <c r="F44" s="17">
        <f t="shared" si="4"/>
        <v>0</v>
      </c>
      <c r="G44" s="51"/>
      <c r="H44" s="51"/>
    </row>
    <row r="45" spans="1:8">
      <c r="A45" s="422"/>
      <c r="B45" s="108"/>
      <c r="C45" s="51"/>
      <c r="D45" s="51"/>
      <c r="E45" s="201">
        <v>10</v>
      </c>
      <c r="F45" s="17">
        <f t="shared" si="4"/>
        <v>0</v>
      </c>
      <c r="G45" s="51"/>
      <c r="H45" s="51"/>
    </row>
    <row r="46" spans="1:8">
      <c r="A46" s="422"/>
      <c r="B46" s="108"/>
      <c r="C46" s="51"/>
      <c r="D46" s="51"/>
      <c r="E46" s="201">
        <v>10</v>
      </c>
      <c r="F46" s="17">
        <f t="shared" si="4"/>
        <v>0</v>
      </c>
      <c r="G46" s="51"/>
      <c r="H46" s="51"/>
    </row>
    <row r="47" spans="1:8">
      <c r="A47" s="422"/>
      <c r="B47" s="108"/>
      <c r="C47" s="51"/>
      <c r="D47" s="51"/>
      <c r="E47" s="201">
        <v>10</v>
      </c>
      <c r="F47" s="17">
        <f t="shared" si="4"/>
        <v>0</v>
      </c>
      <c r="G47" s="51"/>
      <c r="H47" s="51"/>
    </row>
    <row r="48" spans="1:8">
      <c r="A48" s="422"/>
      <c r="B48" s="108"/>
      <c r="C48" s="51"/>
      <c r="D48" s="51"/>
      <c r="E48" s="201">
        <v>10</v>
      </c>
      <c r="F48" s="17">
        <f t="shared" si="4"/>
        <v>0</v>
      </c>
      <c r="G48" s="51"/>
      <c r="H48" s="51"/>
    </row>
    <row r="49" spans="1:8">
      <c r="A49" s="422"/>
      <c r="B49" s="108"/>
      <c r="C49" s="51"/>
      <c r="D49" s="51"/>
      <c r="E49" s="201">
        <v>10</v>
      </c>
      <c r="F49" s="17">
        <f t="shared" si="4"/>
        <v>0</v>
      </c>
      <c r="G49" s="51"/>
      <c r="H49" s="51"/>
    </row>
    <row r="50" spans="1:8">
      <c r="A50" s="422"/>
      <c r="B50" s="108"/>
      <c r="C50" s="51"/>
      <c r="D50" s="51"/>
      <c r="E50" s="201">
        <v>10</v>
      </c>
      <c r="F50" s="17">
        <f t="shared" si="4"/>
        <v>0</v>
      </c>
      <c r="G50" s="51"/>
      <c r="H50" s="51"/>
    </row>
    <row r="51" spans="1:8">
      <c r="A51" s="423"/>
      <c r="B51" s="108"/>
      <c r="C51" s="51"/>
      <c r="D51" s="51"/>
      <c r="E51" s="201">
        <v>10</v>
      </c>
      <c r="F51" s="17">
        <f t="shared" si="4"/>
        <v>0</v>
      </c>
      <c r="G51" s="51"/>
      <c r="H51" s="51"/>
    </row>
    <row r="52" spans="1:8">
      <c r="A52" s="29" t="s">
        <v>77</v>
      </c>
      <c r="B52" s="30"/>
      <c r="C52" s="39">
        <f>MAX(C37:C51)</f>
        <v>0</v>
      </c>
      <c r="D52" s="39">
        <f>SUM(D37:D51)</f>
        <v>0</v>
      </c>
      <c r="E52" s="40">
        <v>10</v>
      </c>
      <c r="F52" s="40">
        <f t="shared" si="4"/>
        <v>0</v>
      </c>
      <c r="G52" s="31">
        <f>SUM(G37:G51)</f>
        <v>0</v>
      </c>
      <c r="H52" s="31">
        <f>SUM(H37:H51)</f>
        <v>0</v>
      </c>
    </row>
    <row r="54" spans="1:8">
      <c r="A54"/>
      <c r="B54" s="127"/>
      <c r="D54" s="33" t="str">
        <f>Identification!$A$59</f>
        <v/>
      </c>
      <c r="E54" s="337" t="str">
        <f>Identification!$B$59</f>
        <v/>
      </c>
      <c r="F54" s="337"/>
      <c r="G54" s="337"/>
      <c r="H54" s="337"/>
    </row>
    <row r="55" spans="1:8">
      <c r="A55"/>
      <c r="B55" t="str">
        <f>+Identification!$B$59</f>
        <v/>
      </c>
      <c r="H55" t="s">
        <v>347</v>
      </c>
    </row>
  </sheetData>
  <sheetProtection password="CC0A" sheet="1" objects="1" scenarios="1"/>
  <mergeCells count="8">
    <mergeCell ref="A36:A51"/>
    <mergeCell ref="E54:H54"/>
    <mergeCell ref="A4:H4"/>
    <mergeCell ref="A5:H5"/>
    <mergeCell ref="A8:A13"/>
    <mergeCell ref="A15:A20"/>
    <mergeCell ref="A22:A27"/>
    <mergeCell ref="A29:A34"/>
  </mergeCells>
  <pageMargins left="0.7" right="0.7" top="0.75" bottom="0.75" header="0.3" footer="0.3"/>
  <pageSetup paperSize="9" scale="78" fitToWidth="0" fitToHeight="0" orientation="portrait" r:id="rId1"/>
  <drawing r:id="rId2"/>
  <legacyDrawing r:id="rId3"/>
  <oleObjects>
    <mc:AlternateContent xmlns:mc="http://schemas.openxmlformats.org/markup-compatibility/2006">
      <mc:Choice Requires="x14">
        <oleObject shapeId="12289" r:id="rId4">
          <objectPr defaultSize="0" autoPict="0" r:id="rId5">
            <anchor moveWithCells="1" sizeWithCells="1">
              <from>
                <xdr:col>0</xdr:col>
                <xdr:colOff>9525</xdr:colOff>
                <xdr:row>0</xdr:row>
                <xdr:rowOff>0</xdr:rowOff>
              </from>
              <to>
                <xdr:col>0</xdr:col>
                <xdr:colOff>457200</xdr:colOff>
                <xdr:row>3</xdr:row>
                <xdr:rowOff>28575</xdr:rowOff>
              </to>
            </anchor>
          </objectPr>
        </oleObject>
      </mc:Choice>
      <mc:Fallback>
        <oleObject shapeId="12289"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dimension ref="B1:M71"/>
  <sheetViews>
    <sheetView topLeftCell="A13" workbookViewId="0">
      <selection activeCell="R21" sqref="R21"/>
    </sheetView>
  </sheetViews>
  <sheetFormatPr baseColWidth="10" defaultRowHeight="15"/>
  <cols>
    <col min="1" max="1" width="3.28515625" customWidth="1"/>
    <col min="2" max="2" width="6.140625" customWidth="1"/>
    <col min="3" max="4" width="9" customWidth="1"/>
    <col min="5" max="5" width="5.5703125" customWidth="1"/>
    <col min="6" max="9" width="8" customWidth="1"/>
    <col min="11" max="11" width="7.28515625" customWidth="1"/>
    <col min="12" max="12" width="19" bestFit="1" customWidth="1"/>
    <col min="13" max="13" width="5.5703125" customWidth="1"/>
  </cols>
  <sheetData>
    <row r="1" spans="2:13" ht="12" customHeight="1"/>
    <row r="2" spans="2:13">
      <c r="C2" s="259" t="s">
        <v>114</v>
      </c>
      <c r="D2" s="259"/>
      <c r="E2" s="259"/>
      <c r="F2" s="259"/>
      <c r="G2" s="259"/>
      <c r="H2" s="259"/>
      <c r="I2" s="259"/>
      <c r="J2" s="259"/>
      <c r="K2" s="259"/>
    </row>
    <row r="3" spans="2:13" ht="9" customHeight="1">
      <c r="C3" s="1"/>
      <c r="D3" s="1"/>
      <c r="E3" s="1"/>
      <c r="F3" s="1"/>
      <c r="G3" s="1"/>
      <c r="H3" s="1"/>
      <c r="I3" s="1"/>
      <c r="J3" s="1"/>
      <c r="K3" s="1"/>
    </row>
    <row r="4" spans="2:13">
      <c r="B4" s="79"/>
      <c r="C4" s="80"/>
      <c r="D4" s="80"/>
      <c r="E4" s="80"/>
      <c r="F4" s="80"/>
      <c r="G4" s="80" t="s">
        <v>178</v>
      </c>
      <c r="H4" s="80"/>
      <c r="I4" s="80"/>
      <c r="J4" s="80"/>
      <c r="K4" s="80"/>
      <c r="L4" s="79"/>
    </row>
    <row r="5" spans="2:13" ht="10.5" customHeight="1"/>
    <row r="6" spans="2:13" ht="11.25" customHeight="1">
      <c r="B6" s="52"/>
      <c r="C6" s="53"/>
      <c r="D6" s="53"/>
      <c r="E6" s="53"/>
      <c r="F6" s="53"/>
      <c r="G6" s="53"/>
      <c r="H6" s="53"/>
      <c r="I6" s="53"/>
      <c r="J6" s="53"/>
      <c r="K6" s="53"/>
      <c r="L6" s="53"/>
      <c r="M6" s="54"/>
    </row>
    <row r="7" spans="2:13" ht="17.25" customHeight="1">
      <c r="B7" s="450" t="s">
        <v>115</v>
      </c>
      <c r="C7" s="451"/>
      <c r="D7" s="451"/>
      <c r="E7" s="451"/>
      <c r="F7" s="451"/>
      <c r="G7" s="451"/>
      <c r="H7" s="451"/>
      <c r="I7" s="451"/>
      <c r="J7" s="451"/>
      <c r="K7" s="451"/>
      <c r="L7" s="451"/>
      <c r="M7" s="452"/>
    </row>
    <row r="8" spans="2:13" ht="6.75" customHeight="1">
      <c r="B8" s="55"/>
      <c r="C8" s="56"/>
      <c r="D8" s="56"/>
      <c r="E8" s="56"/>
      <c r="F8" s="56"/>
      <c r="G8" s="56"/>
      <c r="H8" s="56"/>
      <c r="I8" s="56"/>
      <c r="J8" s="56"/>
      <c r="K8" s="56"/>
      <c r="L8" s="56"/>
      <c r="M8" s="57"/>
    </row>
    <row r="9" spans="2:13">
      <c r="B9" s="55"/>
      <c r="C9" s="56" t="s">
        <v>116</v>
      </c>
      <c r="D9" s="56"/>
      <c r="E9" s="56"/>
      <c r="F9" s="56" t="s">
        <v>117</v>
      </c>
      <c r="G9" s="56"/>
      <c r="H9" s="56"/>
      <c r="I9" s="56"/>
      <c r="J9" s="56"/>
      <c r="K9" s="56" t="s">
        <v>118</v>
      </c>
      <c r="L9" s="56"/>
      <c r="M9" s="57"/>
    </row>
    <row r="10" spans="2:13" ht="15.75" thickBot="1">
      <c r="B10" s="55"/>
      <c r="C10" s="56"/>
      <c r="D10" s="56"/>
      <c r="E10" s="56"/>
      <c r="F10" s="56"/>
      <c r="G10" s="56"/>
      <c r="H10" s="56"/>
      <c r="I10" s="56"/>
      <c r="J10" s="56"/>
      <c r="K10" s="56"/>
      <c r="L10" s="56"/>
      <c r="M10" s="57"/>
    </row>
    <row r="11" spans="2:13">
      <c r="B11" s="55"/>
      <c r="C11" s="427">
        <f>+'Compte de Résultat'!C34</f>
        <v>0</v>
      </c>
      <c r="D11" s="428"/>
      <c r="E11" s="446" t="s">
        <v>119</v>
      </c>
      <c r="F11" s="427">
        <f>+'données activités - de 6 ans p5'!I31+'données activités 6 11 ans p7'!I31+'données activités 12-17 ans p9'!I31</f>
        <v>0</v>
      </c>
      <c r="G11" s="453"/>
      <c r="H11" s="453"/>
      <c r="I11" s="428"/>
      <c r="J11" s="455" t="s">
        <v>124</v>
      </c>
      <c r="K11" s="427" t="e">
        <f>IF(OR(C11,F11)=0,0,+C11/F11)</f>
        <v>#DIV/0!</v>
      </c>
      <c r="L11" s="428"/>
      <c r="M11" s="57"/>
    </row>
    <row r="12" spans="2:13" ht="15.75" thickBot="1">
      <c r="B12" s="55"/>
      <c r="C12" s="429"/>
      <c r="D12" s="430"/>
      <c r="E12" s="447"/>
      <c r="F12" s="429"/>
      <c r="G12" s="454"/>
      <c r="H12" s="454"/>
      <c r="I12" s="430"/>
      <c r="J12" s="456"/>
      <c r="K12" s="429"/>
      <c r="L12" s="430"/>
      <c r="M12" s="57"/>
    </row>
    <row r="13" spans="2:13">
      <c r="B13" s="55"/>
      <c r="C13" s="56"/>
      <c r="D13" s="56"/>
      <c r="E13" s="56"/>
      <c r="F13" s="56"/>
      <c r="G13" s="56"/>
      <c r="H13" s="56"/>
      <c r="I13" s="56"/>
      <c r="J13" s="56"/>
      <c r="K13" s="56"/>
      <c r="L13" s="56"/>
      <c r="M13" s="57"/>
    </row>
    <row r="14" spans="2:13">
      <c r="B14" s="55"/>
      <c r="C14" s="58" t="s">
        <v>266</v>
      </c>
      <c r="D14" s="56"/>
      <c r="E14" s="56"/>
      <c r="F14" s="56"/>
      <c r="G14" s="56"/>
      <c r="H14" s="56"/>
      <c r="I14" s="56"/>
      <c r="J14" s="56"/>
      <c r="K14" s="56"/>
      <c r="L14" s="56"/>
      <c r="M14" s="57"/>
    </row>
    <row r="15" spans="2:13" ht="6" customHeight="1">
      <c r="B15" s="55"/>
      <c r="C15" s="56"/>
      <c r="D15" s="56"/>
      <c r="E15" s="56"/>
      <c r="F15" s="56"/>
      <c r="G15" s="56"/>
      <c r="H15" s="56"/>
      <c r="I15" s="56"/>
      <c r="J15" s="56"/>
      <c r="K15" s="56"/>
      <c r="L15" s="56"/>
      <c r="M15" s="57"/>
    </row>
    <row r="16" spans="2:13">
      <c r="B16" s="55"/>
      <c r="C16" s="43" t="s">
        <v>120</v>
      </c>
      <c r="D16" s="56"/>
      <c r="E16" s="56"/>
      <c r="F16" s="56" t="s">
        <v>121</v>
      </c>
      <c r="G16" s="56"/>
      <c r="H16" s="56"/>
      <c r="J16" s="56"/>
      <c r="K16" s="56" t="s">
        <v>122</v>
      </c>
      <c r="L16" s="56"/>
      <c r="M16" s="57"/>
    </row>
    <row r="17" spans="2:13" ht="10.5" customHeight="1" thickBot="1">
      <c r="B17" s="55"/>
      <c r="C17" s="56"/>
      <c r="D17" s="56"/>
      <c r="E17" s="56"/>
      <c r="F17" s="56"/>
      <c r="G17" s="56"/>
      <c r="H17" s="56"/>
      <c r="I17" s="56"/>
      <c r="J17" s="56"/>
      <c r="K17" s="56"/>
      <c r="L17" s="56"/>
      <c r="M17" s="57"/>
    </row>
    <row r="18" spans="2:13">
      <c r="B18" s="55"/>
      <c r="C18" s="427" t="e">
        <f>IF(K11&lt;C25,K11,0)</f>
        <v>#DIV/0!</v>
      </c>
      <c r="D18" s="428"/>
      <c r="E18" s="440" t="s">
        <v>123</v>
      </c>
      <c r="F18" s="436" t="s">
        <v>125</v>
      </c>
      <c r="G18" s="453"/>
      <c r="H18" s="453"/>
      <c r="I18" s="428"/>
      <c r="J18" s="455" t="s">
        <v>124</v>
      </c>
      <c r="K18" s="427" t="e">
        <f>C18*30/100</f>
        <v>#DIV/0!</v>
      </c>
      <c r="L18" s="428"/>
      <c r="M18" s="57"/>
    </row>
    <row r="19" spans="2:13" ht="15.75" thickBot="1">
      <c r="B19" s="55"/>
      <c r="C19" s="429"/>
      <c r="D19" s="430"/>
      <c r="E19" s="441"/>
      <c r="F19" s="429"/>
      <c r="G19" s="454"/>
      <c r="H19" s="454"/>
      <c r="I19" s="430"/>
      <c r="J19" s="456"/>
      <c r="K19" s="429"/>
      <c r="L19" s="430"/>
      <c r="M19" s="57"/>
    </row>
    <row r="20" spans="2:13" ht="6" customHeight="1">
      <c r="B20" s="55"/>
      <c r="C20" s="56"/>
      <c r="D20" s="56"/>
      <c r="E20" s="56"/>
      <c r="F20" s="56"/>
      <c r="G20" s="56"/>
      <c r="H20" s="56"/>
      <c r="I20" s="56"/>
      <c r="J20" s="56"/>
      <c r="K20" s="56"/>
      <c r="L20" s="56"/>
      <c r="M20" s="57"/>
    </row>
    <row r="21" spans="2:13">
      <c r="B21" s="55"/>
      <c r="C21" s="58" t="s">
        <v>270</v>
      </c>
      <c r="D21" s="56"/>
      <c r="E21" s="56"/>
      <c r="F21" s="56"/>
      <c r="G21" s="56"/>
      <c r="H21" s="56"/>
      <c r="I21" s="56"/>
      <c r="J21" s="56"/>
      <c r="K21" s="56"/>
      <c r="L21" s="56"/>
      <c r="M21" s="57"/>
    </row>
    <row r="22" spans="2:13" ht="7.5" customHeight="1">
      <c r="B22" s="55"/>
      <c r="C22" s="56"/>
      <c r="D22" s="56"/>
      <c r="E22" s="56"/>
      <c r="F22" s="56"/>
      <c r="G22" s="56"/>
      <c r="H22" s="56"/>
      <c r="I22" s="56"/>
      <c r="J22" s="56"/>
      <c r="K22" s="56"/>
      <c r="L22" s="56"/>
      <c r="M22" s="57"/>
    </row>
    <row r="23" spans="2:13">
      <c r="B23" s="55"/>
      <c r="C23" s="56" t="s">
        <v>126</v>
      </c>
      <c r="D23" s="56"/>
      <c r="E23" s="56"/>
      <c r="F23" s="56" t="s">
        <v>121</v>
      </c>
      <c r="G23" s="56"/>
      <c r="H23" s="56"/>
      <c r="J23" s="56"/>
      <c r="K23" s="56" t="s">
        <v>136</v>
      </c>
      <c r="L23" s="56"/>
      <c r="M23" s="57"/>
    </row>
    <row r="24" spans="2:13" ht="8.25" customHeight="1" thickBot="1">
      <c r="B24" s="55"/>
      <c r="C24" s="56"/>
      <c r="D24" s="56"/>
      <c r="E24" s="56"/>
      <c r="F24" s="56"/>
      <c r="G24" s="56"/>
      <c r="H24" s="56"/>
      <c r="I24" s="56"/>
      <c r="J24" s="56"/>
      <c r="K24" s="56"/>
      <c r="L24" s="56"/>
      <c r="M24" s="57"/>
    </row>
    <row r="25" spans="2:13">
      <c r="B25" s="55"/>
      <c r="C25" s="427">
        <f>barèmes!L16</f>
        <v>1.77</v>
      </c>
      <c r="D25" s="428"/>
      <c r="E25" s="440" t="s">
        <v>123</v>
      </c>
      <c r="F25" s="436" t="s">
        <v>125</v>
      </c>
      <c r="G25" s="453"/>
      <c r="H25" s="453"/>
      <c r="I25" s="428"/>
      <c r="J25" s="455" t="s">
        <v>124</v>
      </c>
      <c r="K25" s="427">
        <f>C25*30/100</f>
        <v>0.53100000000000003</v>
      </c>
      <c r="L25" s="428"/>
      <c r="M25" s="57"/>
    </row>
    <row r="26" spans="2:13" ht="15.75" thickBot="1">
      <c r="B26" s="55"/>
      <c r="C26" s="429"/>
      <c r="D26" s="430"/>
      <c r="E26" s="441"/>
      <c r="F26" s="429"/>
      <c r="G26" s="454"/>
      <c r="H26" s="454"/>
      <c r="I26" s="430"/>
      <c r="J26" s="456"/>
      <c r="K26" s="429"/>
      <c r="L26" s="430"/>
      <c r="M26" s="57"/>
    </row>
    <row r="27" spans="2:13" ht="10.5" customHeight="1">
      <c r="B27" s="59"/>
      <c r="C27" s="60"/>
      <c r="D27" s="60"/>
      <c r="E27" s="60"/>
      <c r="F27" s="60"/>
      <c r="G27" s="60"/>
      <c r="H27" s="60"/>
      <c r="I27" s="60"/>
      <c r="J27" s="60"/>
      <c r="K27" s="60"/>
      <c r="L27" s="60"/>
      <c r="M27" s="61"/>
    </row>
    <row r="28" spans="2:13" ht="3" customHeight="1"/>
    <row r="29" spans="2:13" ht="9.75" customHeight="1">
      <c r="B29" s="52"/>
      <c r="C29" s="53"/>
      <c r="D29" s="53"/>
      <c r="E29" s="53"/>
      <c r="F29" s="53"/>
      <c r="G29" s="53"/>
      <c r="H29" s="53"/>
      <c r="I29" s="53"/>
      <c r="J29" s="53"/>
      <c r="K29" s="53"/>
      <c r="L29" s="53"/>
      <c r="M29" s="54"/>
    </row>
    <row r="30" spans="2:13">
      <c r="B30" s="450" t="s">
        <v>133</v>
      </c>
      <c r="C30" s="451"/>
      <c r="D30" s="451"/>
      <c r="E30" s="451"/>
      <c r="F30" s="451"/>
      <c r="G30" s="451"/>
      <c r="H30" s="451"/>
      <c r="I30" s="451"/>
      <c r="J30" s="451"/>
      <c r="K30" s="451"/>
      <c r="L30" s="451"/>
      <c r="M30" s="452"/>
    </row>
    <row r="31" spans="2:13" ht="7.5" customHeight="1">
      <c r="B31" s="55"/>
      <c r="C31" s="56"/>
      <c r="D31" s="56"/>
      <c r="E31" s="56"/>
      <c r="F31" s="56"/>
      <c r="G31" s="56"/>
      <c r="H31" s="56"/>
      <c r="I31" s="56"/>
      <c r="J31" s="56"/>
      <c r="K31" s="56"/>
      <c r="L31" s="56"/>
      <c r="M31" s="57"/>
    </row>
    <row r="32" spans="2:13">
      <c r="B32" s="55"/>
      <c r="C32" s="56"/>
      <c r="D32" s="56"/>
      <c r="E32" s="65"/>
      <c r="F32" s="65"/>
      <c r="G32" s="65" t="s">
        <v>134</v>
      </c>
      <c r="H32" s="65"/>
      <c r="I32" s="65"/>
      <c r="J32" s="56"/>
      <c r="K32" s="56"/>
      <c r="L32" s="56"/>
      <c r="M32" s="57"/>
    </row>
    <row r="33" spans="2:13" ht="9" customHeight="1">
      <c r="B33" s="55"/>
      <c r="C33" s="56"/>
      <c r="D33" s="56"/>
      <c r="E33" s="56"/>
      <c r="F33" s="56"/>
      <c r="G33" s="56"/>
      <c r="H33" s="56"/>
      <c r="I33" s="56"/>
      <c r="J33" s="56"/>
      <c r="K33" s="56"/>
      <c r="L33" s="56"/>
      <c r="M33" s="57"/>
    </row>
    <row r="34" spans="2:13">
      <c r="B34" s="55"/>
      <c r="C34" s="56" t="s">
        <v>135</v>
      </c>
      <c r="D34" s="56"/>
      <c r="E34" s="56"/>
      <c r="F34" s="56" t="s">
        <v>137</v>
      </c>
      <c r="G34" s="56"/>
      <c r="H34" s="56"/>
      <c r="I34" s="56"/>
      <c r="J34" s="56"/>
      <c r="K34" s="56"/>
      <c r="L34" s="56" t="s">
        <v>140</v>
      </c>
      <c r="M34" s="57"/>
    </row>
    <row r="35" spans="2:13">
      <c r="B35" s="55"/>
      <c r="C35" s="58" t="s">
        <v>268</v>
      </c>
      <c r="D35" s="56"/>
      <c r="E35" s="56"/>
      <c r="F35" s="56" t="s">
        <v>138</v>
      </c>
      <c r="G35" s="56"/>
      <c r="H35" s="56"/>
      <c r="I35" s="56"/>
      <c r="J35" s="56"/>
      <c r="K35" s="56"/>
      <c r="L35" s="56"/>
      <c r="M35" s="57"/>
    </row>
    <row r="36" spans="2:13" ht="15.75" thickBot="1">
      <c r="B36" s="55"/>
      <c r="C36" s="56"/>
      <c r="D36" s="56"/>
      <c r="E36" s="56"/>
      <c r="F36" s="56"/>
      <c r="G36" s="56"/>
      <c r="H36" s="56"/>
      <c r="I36" s="58" t="s">
        <v>139</v>
      </c>
      <c r="J36" s="56"/>
      <c r="K36" s="56"/>
      <c r="L36" s="56"/>
      <c r="M36" s="57"/>
    </row>
    <row r="37" spans="2:13">
      <c r="B37" s="55"/>
      <c r="C37" s="427">
        <f>IF(Tarification!F15&lt;&gt;"",'données activités - de 6 ans p5'!I31,'données activités - de 6 ans p5'!J31)</f>
        <v>0</v>
      </c>
      <c r="D37" s="428"/>
      <c r="E37" s="440" t="s">
        <v>123</v>
      </c>
      <c r="F37" s="436" t="e">
        <f>IF(K11&gt;C25,K25,K18)</f>
        <v>#DIV/0!</v>
      </c>
      <c r="G37" s="437"/>
      <c r="H37" s="440" t="s">
        <v>123</v>
      </c>
      <c r="I37" s="442">
        <v>0.98</v>
      </c>
      <c r="J37" s="443"/>
      <c r="K37" s="446" t="s">
        <v>124</v>
      </c>
      <c r="L37" s="448" t="e">
        <f>C37*F37*I37</f>
        <v>#DIV/0!</v>
      </c>
      <c r="M37" s="106"/>
    </row>
    <row r="38" spans="2:13" ht="12.75" customHeight="1" thickBot="1">
      <c r="B38" s="55"/>
      <c r="C38" s="429"/>
      <c r="D38" s="430"/>
      <c r="E38" s="441"/>
      <c r="F38" s="438"/>
      <c r="G38" s="439"/>
      <c r="H38" s="441"/>
      <c r="I38" s="444"/>
      <c r="J38" s="445"/>
      <c r="K38" s="447"/>
      <c r="L38" s="449"/>
      <c r="M38" s="106"/>
    </row>
    <row r="39" spans="2:13" ht="6" customHeight="1">
      <c r="B39" s="55"/>
      <c r="C39" s="56"/>
      <c r="D39" s="56"/>
      <c r="E39" s="56"/>
      <c r="F39" s="56"/>
      <c r="G39" s="56"/>
      <c r="H39" s="56"/>
      <c r="I39" s="56"/>
      <c r="J39" s="56"/>
      <c r="K39" s="56"/>
      <c r="L39" s="56"/>
      <c r="M39" s="57"/>
    </row>
    <row r="40" spans="2:13" ht="13.5" customHeight="1">
      <c r="B40" s="151" t="s">
        <v>267</v>
      </c>
      <c r="C40" s="60"/>
      <c r="D40" s="60"/>
      <c r="E40" s="60"/>
      <c r="F40" s="60"/>
      <c r="G40" s="60"/>
      <c r="H40" s="60"/>
      <c r="I40" s="60"/>
      <c r="J40" s="60"/>
      <c r="K40" s="60"/>
      <c r="L40" s="60"/>
      <c r="M40" s="61"/>
    </row>
    <row r="41" spans="2:13" ht="2.25" customHeight="1"/>
    <row r="42" spans="2:13" ht="9" customHeight="1">
      <c r="B42" s="52"/>
      <c r="C42" s="53"/>
      <c r="D42" s="53"/>
      <c r="E42" s="53"/>
      <c r="F42" s="53"/>
      <c r="G42" s="53"/>
      <c r="H42" s="53"/>
      <c r="I42" s="53"/>
      <c r="J42" s="53"/>
      <c r="K42" s="53"/>
      <c r="L42" s="53"/>
      <c r="M42" s="54"/>
    </row>
    <row r="43" spans="2:13" ht="9" customHeight="1">
      <c r="B43" s="55"/>
      <c r="C43" s="56"/>
      <c r="D43" s="56"/>
      <c r="E43" s="56"/>
      <c r="F43" s="56"/>
      <c r="G43" s="56"/>
      <c r="H43" s="56"/>
      <c r="I43" s="56"/>
      <c r="J43" s="56"/>
      <c r="K43" s="56"/>
      <c r="L43" s="56"/>
      <c r="M43" s="57"/>
    </row>
    <row r="44" spans="2:13" ht="14.25" customHeight="1">
      <c r="B44" s="55"/>
      <c r="C44" s="56"/>
      <c r="D44" s="56"/>
      <c r="E44" s="65"/>
      <c r="F44" s="65"/>
      <c r="G44" s="65" t="s">
        <v>141</v>
      </c>
      <c r="H44" s="65"/>
      <c r="I44" s="65"/>
      <c r="J44" s="56"/>
      <c r="K44" s="56"/>
      <c r="L44" s="56"/>
      <c r="M44" s="57"/>
    </row>
    <row r="45" spans="2:13" ht="9" customHeight="1">
      <c r="B45" s="55"/>
      <c r="C45" s="56"/>
      <c r="D45" s="56"/>
      <c r="E45" s="56"/>
      <c r="F45" s="56"/>
      <c r="G45" s="56"/>
      <c r="H45" s="56"/>
      <c r="I45" s="56"/>
      <c r="J45" s="56"/>
      <c r="K45" s="56"/>
      <c r="L45" s="56"/>
      <c r="M45" s="57"/>
    </row>
    <row r="46" spans="2:13">
      <c r="B46" s="55"/>
      <c r="C46" s="56" t="s">
        <v>135</v>
      </c>
      <c r="D46" s="56"/>
      <c r="E46" s="56"/>
      <c r="F46" s="56" t="s">
        <v>137</v>
      </c>
      <c r="G46" s="56"/>
      <c r="H46" s="56"/>
      <c r="I46" s="56"/>
      <c r="J46" s="56"/>
      <c r="K46" s="56"/>
      <c r="L46" s="56" t="s">
        <v>143</v>
      </c>
      <c r="M46" s="57"/>
    </row>
    <row r="47" spans="2:13">
      <c r="B47" s="55"/>
      <c r="C47" s="58" t="s">
        <v>269</v>
      </c>
      <c r="D47" s="56"/>
      <c r="E47" s="56"/>
      <c r="F47" s="56" t="s">
        <v>138</v>
      </c>
      <c r="G47" s="56"/>
      <c r="H47" s="56"/>
      <c r="I47" s="56"/>
      <c r="J47" s="58" t="s">
        <v>139</v>
      </c>
      <c r="K47" s="56"/>
      <c r="L47" s="56"/>
      <c r="M47" s="57"/>
    </row>
    <row r="48" spans="2:13" ht="6" customHeight="1" thickBot="1">
      <c r="B48" s="55"/>
      <c r="C48" s="56"/>
      <c r="D48" s="56"/>
      <c r="E48" s="56"/>
      <c r="F48" s="56"/>
      <c r="G48" s="56"/>
      <c r="H48" s="56"/>
      <c r="I48" s="56"/>
      <c r="J48" s="56"/>
      <c r="K48" s="56"/>
      <c r="L48" s="56"/>
      <c r="M48" s="57"/>
    </row>
    <row r="49" spans="2:13">
      <c r="B49" s="55"/>
      <c r="C49" s="427">
        <f>IF(Tarification!F15&lt;&gt;"",('données activités 6 11 ans p7'!I31+'données activités 12-17 ans p9'!I31),('données activités 12-17 ans p9'!J31+'données activités 6 11 ans p7'!J31))</f>
        <v>0</v>
      </c>
      <c r="D49" s="428"/>
      <c r="E49" s="440" t="s">
        <v>123</v>
      </c>
      <c r="F49" s="436" t="e">
        <f>IF(K11&gt;C25,K25,K18)</f>
        <v>#DIV/0!</v>
      </c>
      <c r="G49" s="437"/>
      <c r="H49" s="440" t="s">
        <v>123</v>
      </c>
      <c r="I49" s="442">
        <v>0.98</v>
      </c>
      <c r="J49" s="443"/>
      <c r="K49" s="446" t="s">
        <v>124</v>
      </c>
      <c r="L49" s="448" t="e">
        <f>C49*F49*I49</f>
        <v>#DIV/0!</v>
      </c>
      <c r="M49" s="106"/>
    </row>
    <row r="50" spans="2:13" ht="15.75" thickBot="1">
      <c r="B50" s="55"/>
      <c r="C50" s="429"/>
      <c r="D50" s="430"/>
      <c r="E50" s="441"/>
      <c r="F50" s="438"/>
      <c r="G50" s="439"/>
      <c r="H50" s="441"/>
      <c r="I50" s="444"/>
      <c r="J50" s="445"/>
      <c r="K50" s="447"/>
      <c r="L50" s="449"/>
      <c r="M50" s="106"/>
    </row>
    <row r="51" spans="2:13" ht="8.25" customHeight="1">
      <c r="B51" s="55"/>
      <c r="C51" s="56"/>
      <c r="D51" s="56"/>
      <c r="E51" s="56"/>
      <c r="F51" s="56"/>
      <c r="G51" s="56"/>
      <c r="H51" s="56"/>
      <c r="I51" s="56"/>
      <c r="J51" s="56"/>
      <c r="K51" s="56"/>
      <c r="L51" s="56"/>
      <c r="M51" s="57"/>
    </row>
    <row r="52" spans="2:13" ht="11.25" customHeight="1">
      <c r="B52" s="151" t="s">
        <v>267</v>
      </c>
      <c r="C52" s="132"/>
      <c r="D52" s="60"/>
      <c r="E52" s="60"/>
      <c r="F52" s="60"/>
      <c r="G52" s="60"/>
      <c r="H52" s="60"/>
      <c r="I52" s="60"/>
      <c r="J52" s="60"/>
      <c r="K52" s="60"/>
      <c r="L52" s="60"/>
      <c r="M52" s="61"/>
    </row>
    <row r="53" spans="2:13" ht="3" customHeight="1"/>
    <row r="54" spans="2:13">
      <c r="B54" s="52"/>
      <c r="C54" s="53"/>
      <c r="D54" s="53"/>
      <c r="E54" s="53"/>
      <c r="F54" s="53"/>
      <c r="G54" s="53"/>
      <c r="H54" s="53"/>
      <c r="I54" s="53"/>
      <c r="J54" s="53"/>
      <c r="K54" s="53"/>
      <c r="L54" s="53"/>
      <c r="M54" s="54"/>
    </row>
    <row r="55" spans="2:13" ht="27.75" customHeight="1">
      <c r="B55" s="424" t="s">
        <v>296</v>
      </c>
      <c r="C55" s="425"/>
      <c r="D55" s="425"/>
      <c r="E55" s="425"/>
      <c r="F55" s="425"/>
      <c r="G55" s="425"/>
      <c r="H55" s="425"/>
      <c r="I55" s="425"/>
      <c r="J55" s="425"/>
      <c r="K55" s="425"/>
      <c r="L55" s="425"/>
      <c r="M55" s="426"/>
    </row>
    <row r="56" spans="2:13" ht="6.75" customHeight="1">
      <c r="B56" s="55"/>
      <c r="C56" s="56"/>
      <c r="D56" s="56"/>
      <c r="E56" s="56"/>
      <c r="F56" s="56"/>
      <c r="G56" s="56"/>
      <c r="H56" s="56"/>
      <c r="I56" s="56"/>
      <c r="J56" s="56"/>
      <c r="K56" s="56"/>
      <c r="L56" s="56"/>
      <c r="M56" s="57"/>
    </row>
    <row r="57" spans="2:13" ht="8.25" customHeight="1">
      <c r="B57" s="55"/>
      <c r="C57" s="56"/>
      <c r="D57" s="56"/>
      <c r="E57" s="56"/>
      <c r="F57" s="56"/>
      <c r="G57" s="56"/>
      <c r="H57" s="56"/>
      <c r="I57" s="56"/>
      <c r="J57" s="56"/>
      <c r="K57" s="56"/>
      <c r="L57" s="56"/>
      <c r="M57" s="57"/>
    </row>
    <row r="58" spans="2:13">
      <c r="B58" s="55"/>
      <c r="C58" s="56"/>
      <c r="D58" s="56" t="s">
        <v>140</v>
      </c>
      <c r="E58" s="56"/>
      <c r="F58" s="56"/>
      <c r="G58" s="56" t="s">
        <v>143</v>
      </c>
      <c r="H58" s="56"/>
      <c r="I58" s="56"/>
      <c r="J58" s="56" t="s">
        <v>145</v>
      </c>
      <c r="K58" s="56"/>
      <c r="L58" s="56"/>
      <c r="M58" s="57"/>
    </row>
    <row r="59" spans="2:13" ht="9.75" customHeight="1">
      <c r="B59" s="55"/>
      <c r="C59" s="56"/>
      <c r="D59" s="56"/>
      <c r="E59" s="56"/>
      <c r="F59" s="56"/>
      <c r="G59" s="56"/>
      <c r="H59" s="56"/>
      <c r="I59" s="56"/>
      <c r="J59" s="56"/>
      <c r="K59" s="56"/>
      <c r="L59" s="56"/>
      <c r="M59" s="57"/>
    </row>
    <row r="60" spans="2:13" ht="6.75" customHeight="1" thickBot="1">
      <c r="B60" s="55"/>
      <c r="C60" s="56"/>
      <c r="D60" s="56"/>
      <c r="E60" s="56"/>
      <c r="F60" s="56"/>
      <c r="G60" s="56"/>
      <c r="H60" s="56"/>
      <c r="I60" s="56"/>
      <c r="J60" s="56"/>
      <c r="K60" s="56"/>
      <c r="L60" s="56"/>
      <c r="M60" s="57"/>
    </row>
    <row r="61" spans="2:13">
      <c r="B61" s="55"/>
      <c r="C61" s="56"/>
      <c r="D61" s="427" t="e">
        <f>L37</f>
        <v>#DIV/0!</v>
      </c>
      <c r="E61" s="428"/>
      <c r="F61" s="431" t="s">
        <v>144</v>
      </c>
      <c r="G61" s="427" t="e">
        <f>L49</f>
        <v>#DIV/0!</v>
      </c>
      <c r="H61" s="432"/>
      <c r="I61" s="434" t="s">
        <v>124</v>
      </c>
      <c r="J61" s="427" t="e">
        <f>G61+D61</f>
        <v>#DIV/0!</v>
      </c>
      <c r="K61" s="432"/>
      <c r="L61" s="56"/>
      <c r="M61" s="57"/>
    </row>
    <row r="62" spans="2:13" ht="15.75" thickBot="1">
      <c r="B62" s="55"/>
      <c r="C62" s="56"/>
      <c r="D62" s="429"/>
      <c r="E62" s="430"/>
      <c r="F62" s="431"/>
      <c r="G62" s="429"/>
      <c r="H62" s="433"/>
      <c r="I62" s="435"/>
      <c r="J62" s="429"/>
      <c r="K62" s="433"/>
      <c r="L62" s="56"/>
      <c r="M62" s="57"/>
    </row>
    <row r="63" spans="2:13" ht="12" customHeight="1">
      <c r="B63" s="59"/>
      <c r="C63" s="60"/>
      <c r="D63" s="60"/>
      <c r="E63" s="60"/>
      <c r="F63" s="60"/>
      <c r="G63" s="60"/>
      <c r="H63" s="60"/>
      <c r="I63" s="60"/>
      <c r="J63" s="60"/>
      <c r="K63" s="60"/>
      <c r="L63" s="60"/>
      <c r="M63" s="61"/>
    </row>
    <row r="64" spans="2:13" ht="3" customHeight="1"/>
    <row r="65" spans="2:12" ht="15.75">
      <c r="B65" s="99" t="s">
        <v>179</v>
      </c>
    </row>
    <row r="66" spans="2:12">
      <c r="B66" s="99" t="s">
        <v>271</v>
      </c>
    </row>
    <row r="67" spans="2:12">
      <c r="B67" s="99" t="s">
        <v>297</v>
      </c>
    </row>
    <row r="68" spans="2:12">
      <c r="B68" s="99"/>
    </row>
    <row r="69" spans="2:12">
      <c r="B69" s="99"/>
    </row>
    <row r="70" spans="2:12">
      <c r="B70" t="s">
        <v>251</v>
      </c>
      <c r="C70" s="127"/>
      <c r="D70" s="128">
        <f>Identification!B31</f>
        <v>0</v>
      </c>
    </row>
    <row r="71" spans="2:12">
      <c r="B71" t="s">
        <v>253</v>
      </c>
      <c r="D71" s="128">
        <f>Identification!H30</f>
        <v>0</v>
      </c>
      <c r="L71" s="2" t="s">
        <v>348</v>
      </c>
    </row>
  </sheetData>
  <sheetProtection password="CC0A" sheet="1" objects="1" scenarios="1"/>
  <customSheetViews>
    <customSheetView guid="{BC11E304-D647-4D35-9339-98955CD8DE9B}">
      <pageMargins left="0.7" right="0.7" top="0.75" bottom="0.75" header="0.3" footer="0.3"/>
      <pageSetup paperSize="9" orientation="portrait" horizontalDpi="4294967295" verticalDpi="4294967295" r:id="rId1"/>
    </customSheetView>
  </customSheetViews>
  <mergeCells count="38">
    <mergeCell ref="B30:M30"/>
    <mergeCell ref="B7:M7"/>
    <mergeCell ref="C25:D26"/>
    <mergeCell ref="K11:L12"/>
    <mergeCell ref="C18:D19"/>
    <mergeCell ref="F18:I19"/>
    <mergeCell ref="K18:L19"/>
    <mergeCell ref="E18:E19"/>
    <mergeCell ref="J11:J12"/>
    <mergeCell ref="J18:J19"/>
    <mergeCell ref="E25:E26"/>
    <mergeCell ref="F25:I26"/>
    <mergeCell ref="J25:J26"/>
    <mergeCell ref="C11:D12"/>
    <mergeCell ref="E11:E12"/>
    <mergeCell ref="F11:I12"/>
    <mergeCell ref="C37:D38"/>
    <mergeCell ref="E37:E38"/>
    <mergeCell ref="K49:K50"/>
    <mergeCell ref="K37:K38"/>
    <mergeCell ref="L49:L50"/>
    <mergeCell ref="L37:L38"/>
    <mergeCell ref="C2:K2"/>
    <mergeCell ref="B55:M55"/>
    <mergeCell ref="D61:E62"/>
    <mergeCell ref="F61:F62"/>
    <mergeCell ref="G61:H62"/>
    <mergeCell ref="I61:I62"/>
    <mergeCell ref="J61:K62"/>
    <mergeCell ref="K25:L26"/>
    <mergeCell ref="F37:G38"/>
    <mergeCell ref="H37:H38"/>
    <mergeCell ref="I37:J38"/>
    <mergeCell ref="C49:D50"/>
    <mergeCell ref="E49:E50"/>
    <mergeCell ref="F49:G50"/>
    <mergeCell ref="H49:H50"/>
    <mergeCell ref="I49:J50"/>
  </mergeCells>
  <pageMargins left="0.19685039370078741" right="0.19685039370078741" top="0.59055118110236227" bottom="0.59055118110236227" header="0.19685039370078741" footer="0.19685039370078741"/>
  <pageSetup paperSize="9" scale="89" orientation="portrait" r:id="rId2"/>
  <drawing r:id="rId3"/>
  <legacyDrawing r:id="rId4"/>
  <oleObjects>
    <mc:AlternateContent xmlns:mc="http://schemas.openxmlformats.org/markup-compatibility/2006">
      <mc:Choice Requires="x14">
        <oleObject shapeId="29697" r:id="rId5">
          <objectPr defaultSize="0" autoPict="0" r:id="rId6">
            <anchor moveWithCells="1" sizeWithCells="1">
              <from>
                <xdr:col>0</xdr:col>
                <xdr:colOff>0</xdr:colOff>
                <xdr:row>0</xdr:row>
                <xdr:rowOff>9525</xdr:rowOff>
              </from>
              <to>
                <xdr:col>1</xdr:col>
                <xdr:colOff>57150</xdr:colOff>
                <xdr:row>2</xdr:row>
                <xdr:rowOff>9525</xdr:rowOff>
              </to>
            </anchor>
          </objectPr>
        </oleObject>
      </mc:Choice>
      <mc:Fallback>
        <oleObject shapeId="29697" r:id="rId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dimension ref="A1:L53"/>
  <sheetViews>
    <sheetView workbookViewId="0">
      <selection activeCell="R30" sqref="R30"/>
    </sheetView>
  </sheetViews>
  <sheetFormatPr baseColWidth="10" defaultRowHeight="15"/>
  <cols>
    <col min="1" max="1" width="12.28515625" customWidth="1"/>
    <col min="2" max="2" width="7.5703125" customWidth="1"/>
    <col min="3" max="3" width="8.7109375" customWidth="1"/>
    <col min="4" max="5" width="9.28515625" customWidth="1"/>
    <col min="9" max="9" width="13" customWidth="1"/>
    <col min="12" max="12" width="0" hidden="1" customWidth="1"/>
  </cols>
  <sheetData>
    <row r="1" spans="1:12">
      <c r="A1" s="459"/>
      <c r="B1" s="459"/>
      <c r="C1" s="459"/>
      <c r="D1" s="459"/>
      <c r="E1" s="459"/>
      <c r="F1" s="459"/>
      <c r="G1" s="459"/>
      <c r="H1" s="459"/>
      <c r="I1" s="459"/>
    </row>
    <row r="2" spans="1:12">
      <c r="A2" s="459"/>
      <c r="B2" s="459"/>
      <c r="C2" s="459"/>
      <c r="D2" s="459"/>
      <c r="E2" s="459"/>
      <c r="F2" s="459"/>
      <c r="G2" s="459"/>
      <c r="H2" s="459"/>
      <c r="I2" s="459"/>
    </row>
    <row r="3" spans="1:12">
      <c r="A3" s="459"/>
      <c r="B3" s="459"/>
      <c r="C3" s="459"/>
      <c r="D3" s="459"/>
      <c r="E3" s="459"/>
      <c r="F3" s="459"/>
      <c r="G3" s="459"/>
      <c r="H3" s="459"/>
      <c r="I3" s="459"/>
    </row>
    <row r="4" spans="1:12">
      <c r="A4" s="459"/>
      <c r="B4" s="459"/>
      <c r="C4" s="459"/>
      <c r="D4" s="459"/>
      <c r="E4" s="459"/>
      <c r="F4" s="459"/>
      <c r="G4" s="459"/>
      <c r="H4" s="459"/>
      <c r="I4" s="459"/>
    </row>
    <row r="7" spans="1:12" ht="23.25">
      <c r="A7" s="460" t="s">
        <v>230</v>
      </c>
      <c r="B7" s="460"/>
      <c r="C7" s="460"/>
      <c r="D7" s="460"/>
      <c r="E7" s="460"/>
      <c r="F7" s="460"/>
      <c r="G7" s="460"/>
      <c r="H7" s="460"/>
      <c r="I7" s="460"/>
    </row>
    <row r="8" spans="1:12" ht="23.25">
      <c r="A8" s="460" t="s">
        <v>127</v>
      </c>
      <c r="B8" s="460"/>
      <c r="C8" s="460"/>
      <c r="D8" s="460"/>
      <c r="E8" s="460"/>
      <c r="F8" s="460"/>
      <c r="G8" s="460"/>
      <c r="H8" s="460"/>
      <c r="I8" s="460"/>
    </row>
    <row r="9" spans="1:12" ht="15.75">
      <c r="A9" s="461"/>
      <c r="B9" s="461"/>
      <c r="C9" s="461"/>
      <c r="D9" s="461"/>
      <c r="E9" s="461"/>
      <c r="F9" s="461"/>
      <c r="G9" s="461"/>
      <c r="H9" s="461"/>
      <c r="I9" s="461"/>
      <c r="J9" s="42"/>
    </row>
    <row r="10" spans="1:12" ht="15.75">
      <c r="A10" s="62"/>
      <c r="B10" s="62"/>
      <c r="C10" s="62"/>
      <c r="D10" s="62"/>
      <c r="E10" s="62"/>
      <c r="F10" s="62"/>
      <c r="G10" s="62"/>
      <c r="H10" s="62"/>
      <c r="I10" s="62"/>
      <c r="J10" s="42"/>
    </row>
    <row r="11" spans="1:12" ht="18.75">
      <c r="A11" s="62"/>
      <c r="B11" s="62"/>
      <c r="C11" s="62"/>
      <c r="D11" s="62"/>
      <c r="E11" s="121" t="s">
        <v>231</v>
      </c>
      <c r="F11" s="62"/>
      <c r="G11" s="62"/>
      <c r="H11" s="62"/>
      <c r="I11" s="62"/>
      <c r="J11" s="42"/>
    </row>
    <row r="13" spans="1:12" ht="19.5">
      <c r="A13" s="462" t="s">
        <v>229</v>
      </c>
      <c r="B13" s="462"/>
      <c r="C13" s="462"/>
      <c r="D13" s="462"/>
      <c r="E13" s="462"/>
      <c r="F13" s="462"/>
      <c r="G13" s="462"/>
      <c r="H13" s="462"/>
      <c r="I13" s="462"/>
    </row>
    <row r="15" spans="1:12" ht="18.75">
      <c r="A15" s="63"/>
      <c r="B15" s="457" t="s">
        <v>128</v>
      </c>
      <c r="C15" s="457"/>
      <c r="D15" s="457" t="s">
        <v>129</v>
      </c>
      <c r="E15" s="457"/>
      <c r="F15" s="457" t="s">
        <v>130</v>
      </c>
      <c r="G15" s="457"/>
      <c r="H15" s="457"/>
      <c r="I15" s="457"/>
    </row>
    <row r="16" spans="1:12" ht="18.75">
      <c r="A16" s="64" t="s">
        <v>131</v>
      </c>
      <c r="B16" s="457" t="s">
        <v>233</v>
      </c>
      <c r="C16" s="457"/>
      <c r="D16" s="458">
        <v>0.3</v>
      </c>
      <c r="E16" s="457"/>
      <c r="F16" s="457" t="s">
        <v>234</v>
      </c>
      <c r="G16" s="457"/>
      <c r="H16" s="457"/>
      <c r="I16" s="457"/>
      <c r="L16">
        <f>LEFT(B16,4)*1</f>
        <v>1.77</v>
      </c>
    </row>
    <row r="17" spans="1:9" ht="18.75">
      <c r="A17" s="64" t="s">
        <v>132</v>
      </c>
      <c r="B17" s="457" t="s">
        <v>235</v>
      </c>
      <c r="C17" s="457"/>
      <c r="D17" s="458">
        <v>0.3</v>
      </c>
      <c r="E17" s="457"/>
      <c r="F17" s="457" t="s">
        <v>236</v>
      </c>
      <c r="G17" s="457"/>
      <c r="H17" s="457"/>
      <c r="I17" s="457"/>
    </row>
    <row r="21" spans="1:9">
      <c r="H21" s="223" t="s">
        <v>232</v>
      </c>
      <c r="I21" s="223"/>
    </row>
    <row r="23" spans="1:9">
      <c r="H23" s="139"/>
      <c r="I23" s="139"/>
    </row>
    <row r="24" spans="1:9">
      <c r="H24" s="145"/>
      <c r="I24" s="145"/>
    </row>
    <row r="25" spans="1:9">
      <c r="H25" s="145"/>
      <c r="I25" s="145"/>
    </row>
    <row r="26" spans="1:9">
      <c r="H26" s="145"/>
      <c r="I26" s="145"/>
    </row>
    <row r="27" spans="1:9">
      <c r="H27" s="145"/>
      <c r="I27" s="145"/>
    </row>
    <row r="28" spans="1:9">
      <c r="H28" s="145"/>
      <c r="I28" s="145"/>
    </row>
    <row r="29" spans="1:9">
      <c r="H29" s="145"/>
      <c r="I29" s="145"/>
    </row>
    <row r="30" spans="1:9">
      <c r="H30" s="145"/>
      <c r="I30" s="145"/>
    </row>
    <row r="31" spans="1:9">
      <c r="H31" s="145"/>
      <c r="I31" s="145"/>
    </row>
    <row r="32" spans="1:9">
      <c r="H32" s="145"/>
      <c r="I32" s="145"/>
    </row>
    <row r="33" spans="8:9">
      <c r="H33" s="145"/>
      <c r="I33" s="145"/>
    </row>
    <row r="34" spans="8:9">
      <c r="H34" s="145"/>
      <c r="I34" s="145"/>
    </row>
    <row r="35" spans="8:9">
      <c r="H35" s="145"/>
      <c r="I35" s="145"/>
    </row>
    <row r="36" spans="8:9">
      <c r="H36" s="145"/>
      <c r="I36" s="145"/>
    </row>
    <row r="37" spans="8:9">
      <c r="H37" s="145"/>
      <c r="I37" s="145"/>
    </row>
    <row r="38" spans="8:9">
      <c r="H38" s="145"/>
      <c r="I38" s="145"/>
    </row>
    <row r="39" spans="8:9">
      <c r="H39" s="139"/>
      <c r="I39" s="139"/>
    </row>
    <row r="40" spans="8:9">
      <c r="H40" s="139"/>
      <c r="I40" s="139"/>
    </row>
    <row r="41" spans="8:9">
      <c r="H41" s="139"/>
      <c r="I41" s="139"/>
    </row>
    <row r="42" spans="8:9">
      <c r="H42" s="139"/>
      <c r="I42" s="139"/>
    </row>
    <row r="43" spans="8:9">
      <c r="H43" s="139"/>
      <c r="I43" s="139"/>
    </row>
    <row r="44" spans="8:9">
      <c r="H44" s="139"/>
      <c r="I44" s="139"/>
    </row>
    <row r="45" spans="8:9">
      <c r="H45" s="139"/>
      <c r="I45" s="139"/>
    </row>
    <row r="47" spans="8:9">
      <c r="I47" t="s">
        <v>349</v>
      </c>
    </row>
    <row r="53" spans="1:4">
      <c r="A53" s="33"/>
      <c r="B53" s="420"/>
      <c r="C53" s="420"/>
      <c r="D53" s="420"/>
    </row>
  </sheetData>
  <sheetProtection password="CC0A" sheet="1" objects="1" scenarios="1"/>
  <mergeCells count="16">
    <mergeCell ref="B15:C15"/>
    <mergeCell ref="D15:E15"/>
    <mergeCell ref="F15:I15"/>
    <mergeCell ref="A1:I4"/>
    <mergeCell ref="A7:I7"/>
    <mergeCell ref="A8:I8"/>
    <mergeCell ref="A9:I9"/>
    <mergeCell ref="A13:I13"/>
    <mergeCell ref="B53:D53"/>
    <mergeCell ref="H21:I21"/>
    <mergeCell ref="B16:C16"/>
    <mergeCell ref="D16:E16"/>
    <mergeCell ref="F16:I16"/>
    <mergeCell ref="B17:C17"/>
    <mergeCell ref="D17:E17"/>
    <mergeCell ref="F17:I17"/>
  </mergeCells>
  <pageMargins left="0.25" right="0.25" top="0.75" bottom="0.75" header="0.3" footer="0.3"/>
  <pageSetup paperSize="9" orientation="portrait" r:id="rId1"/>
  <drawing r:id="rId2"/>
  <legacyDrawing r:id="rId3"/>
  <oleObjects>
    <mc:AlternateContent xmlns:mc="http://schemas.openxmlformats.org/markup-compatibility/2006">
      <mc:Choice Requires="x14">
        <oleObject shapeId="8193" r:id="rId4">
          <objectPr defaultSize="0" autoPict="0" r:id="rId5">
            <anchor moveWithCells="1" sizeWithCells="1">
              <from>
                <xdr:col>0</xdr:col>
                <xdr:colOff>0</xdr:colOff>
                <xdr:row>0</xdr:row>
                <xdr:rowOff>0</xdr:rowOff>
              </from>
              <to>
                <xdr:col>1</xdr:col>
                <xdr:colOff>9525</xdr:colOff>
                <xdr:row>5</xdr:row>
                <xdr:rowOff>171450</xdr:rowOff>
              </to>
            </anchor>
          </objectPr>
        </oleObject>
      </mc:Choice>
      <mc:Fallback>
        <oleObject shapeId="8193"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workbookViewId="0">
      <selection activeCell="A42" sqref="A42:B42"/>
    </sheetView>
  </sheetViews>
  <sheetFormatPr baseColWidth="10" defaultRowHeight="15"/>
  <cols>
    <col min="1" max="1" width="22.85546875" customWidth="1"/>
  </cols>
  <sheetData>
    <row r="1" spans="1:8" ht="18.75">
      <c r="A1" s="465"/>
      <c r="B1" s="465"/>
      <c r="C1" s="465"/>
      <c r="D1" s="465"/>
      <c r="E1" s="465"/>
      <c r="F1" s="465"/>
      <c r="G1" s="465"/>
      <c r="H1" s="122"/>
    </row>
    <row r="3" spans="1:8" ht="31.5">
      <c r="A3" s="466" t="s">
        <v>237</v>
      </c>
      <c r="B3" s="466"/>
      <c r="C3" s="466"/>
      <c r="D3" s="466"/>
      <c r="E3" s="466"/>
      <c r="F3" s="466"/>
      <c r="G3" s="466"/>
    </row>
    <row r="5" spans="1:8" ht="37.5" customHeight="1">
      <c r="A5" s="467" t="s">
        <v>238</v>
      </c>
      <c r="B5" s="467"/>
      <c r="C5" s="467"/>
      <c r="D5" s="467"/>
      <c r="E5" s="467"/>
      <c r="F5" s="467"/>
      <c r="G5" s="467"/>
    </row>
    <row r="8" spans="1:8" ht="15.75" thickBot="1"/>
    <row r="9" spans="1:8" ht="45" customHeight="1">
      <c r="A9" s="123" t="s">
        <v>239</v>
      </c>
      <c r="B9" s="468"/>
      <c r="C9" s="469"/>
      <c r="D9" s="469"/>
      <c r="E9" s="469"/>
      <c r="F9" s="469"/>
      <c r="G9" s="470"/>
    </row>
    <row r="10" spans="1:8" ht="45" customHeight="1">
      <c r="A10" s="124" t="s">
        <v>240</v>
      </c>
      <c r="B10" s="235"/>
      <c r="C10" s="463"/>
      <c r="D10" s="463"/>
      <c r="E10" s="463"/>
      <c r="F10" s="463"/>
      <c r="G10" s="464"/>
    </row>
    <row r="11" spans="1:8" ht="45" customHeight="1">
      <c r="A11" s="124" t="s">
        <v>241</v>
      </c>
      <c r="B11" s="235"/>
      <c r="C11" s="463"/>
      <c r="D11" s="463"/>
      <c r="E11" s="463"/>
      <c r="F11" s="463"/>
      <c r="G11" s="464"/>
    </row>
    <row r="12" spans="1:8" ht="45" customHeight="1">
      <c r="A12" s="124" t="s">
        <v>242</v>
      </c>
      <c r="B12" s="235"/>
      <c r="C12" s="463"/>
      <c r="D12" s="463"/>
      <c r="E12" s="463"/>
      <c r="F12" s="463"/>
      <c r="G12" s="464"/>
    </row>
    <row r="13" spans="1:8" ht="45" customHeight="1">
      <c r="A13" s="124" t="s">
        <v>243</v>
      </c>
      <c r="B13" s="235"/>
      <c r="C13" s="463"/>
      <c r="D13" s="463"/>
      <c r="E13" s="463"/>
      <c r="F13" s="463"/>
      <c r="G13" s="464"/>
    </row>
    <row r="14" spans="1:8" ht="45" customHeight="1">
      <c r="A14" s="124" t="s">
        <v>244</v>
      </c>
      <c r="B14" s="235"/>
      <c r="C14" s="463"/>
      <c r="D14" s="463"/>
      <c r="E14" s="463"/>
      <c r="F14" s="463"/>
      <c r="G14" s="464"/>
    </row>
    <row r="15" spans="1:8" ht="45" customHeight="1">
      <c r="A15" s="124" t="s">
        <v>245</v>
      </c>
      <c r="B15" s="235"/>
      <c r="C15" s="463"/>
      <c r="D15" s="463"/>
      <c r="E15" s="463"/>
      <c r="F15" s="463"/>
      <c r="G15" s="464"/>
    </row>
    <row r="16" spans="1:8" ht="45" customHeight="1">
      <c r="A16" s="124" t="s">
        <v>246</v>
      </c>
      <c r="B16" s="235"/>
      <c r="C16" s="463"/>
      <c r="D16" s="463"/>
      <c r="E16" s="463"/>
      <c r="F16" s="463"/>
      <c r="G16" s="464"/>
    </row>
    <row r="17" spans="1:7" ht="45" customHeight="1">
      <c r="A17" s="124" t="s">
        <v>247</v>
      </c>
      <c r="B17" s="235"/>
      <c r="C17" s="463"/>
      <c r="D17" s="463"/>
      <c r="E17" s="463"/>
      <c r="F17" s="463"/>
      <c r="G17" s="464"/>
    </row>
    <row r="18" spans="1:7" ht="45" customHeight="1">
      <c r="A18" s="124" t="s">
        <v>248</v>
      </c>
      <c r="B18" s="235"/>
      <c r="C18" s="463"/>
      <c r="D18" s="463"/>
      <c r="E18" s="463"/>
      <c r="F18" s="463"/>
      <c r="G18" s="464"/>
    </row>
    <row r="19" spans="1:7" ht="45" customHeight="1">
      <c r="A19" s="124" t="s">
        <v>249</v>
      </c>
      <c r="B19" s="235"/>
      <c r="C19" s="463"/>
      <c r="D19" s="463"/>
      <c r="E19" s="463"/>
      <c r="F19" s="463"/>
      <c r="G19" s="464"/>
    </row>
    <row r="20" spans="1:7" ht="45" customHeight="1" thickBot="1">
      <c r="A20" s="125" t="s">
        <v>250</v>
      </c>
      <c r="B20" s="471"/>
      <c r="C20" s="472"/>
      <c r="D20" s="472"/>
      <c r="E20" s="472"/>
      <c r="F20" s="472"/>
      <c r="G20" s="473"/>
    </row>
    <row r="22" spans="1:7">
      <c r="A22" s="126"/>
      <c r="B22" s="127"/>
      <c r="G22" s="2"/>
    </row>
    <row r="23" spans="1:7">
      <c r="A23" s="128">
        <f>Identification!B31</f>
        <v>0</v>
      </c>
    </row>
    <row r="24" spans="1:7">
      <c r="A24" s="15">
        <f>Identification!H30</f>
        <v>0</v>
      </c>
      <c r="G24" s="2" t="s">
        <v>350</v>
      </c>
    </row>
    <row r="25" spans="1:7">
      <c r="B25" s="474"/>
      <c r="C25" s="474"/>
      <c r="D25" s="474"/>
    </row>
    <row r="26" spans="1:7">
      <c r="B26" s="223"/>
      <c r="C26" s="223"/>
      <c r="D26" s="223"/>
    </row>
  </sheetData>
  <sheetProtection password="CC0A" sheet="1" objects="1" scenarios="1"/>
  <mergeCells count="17">
    <mergeCell ref="B18:G18"/>
    <mergeCell ref="B19:G19"/>
    <mergeCell ref="B20:G20"/>
    <mergeCell ref="B25:D25"/>
    <mergeCell ref="B26:D26"/>
    <mergeCell ref="B17:G17"/>
    <mergeCell ref="A1:G1"/>
    <mergeCell ref="A3:G3"/>
    <mergeCell ref="A5:G5"/>
    <mergeCell ref="B9:G9"/>
    <mergeCell ref="B10:G10"/>
    <mergeCell ref="B11:G11"/>
    <mergeCell ref="B12:G12"/>
    <mergeCell ref="B13:G13"/>
    <mergeCell ref="B14:G14"/>
    <mergeCell ref="B15:G15"/>
    <mergeCell ref="B16:G16"/>
  </mergeCells>
  <pageMargins left="0.51181102362204722" right="0.51181102362204722" top="0.55118110236220474" bottom="0.55118110236220474" header="0.31496062992125984" footer="0.31496062992125984"/>
  <pageSetup paperSize="9" orientation="portrait" r:id="rId1"/>
  <drawing r:id="rId2"/>
  <legacyDrawing r:id="rId3"/>
  <oleObjects>
    <mc:AlternateContent xmlns:mc="http://schemas.openxmlformats.org/markup-compatibility/2006">
      <mc:Choice Requires="x14">
        <oleObject shapeId="33794" r:id="rId4">
          <objectPr defaultSize="0" autoPict="0" r:id="rId5">
            <anchor moveWithCells="1" sizeWithCells="1">
              <from>
                <xdr:col>0</xdr:col>
                <xdr:colOff>0</xdr:colOff>
                <xdr:row>0</xdr:row>
                <xdr:rowOff>0</xdr:rowOff>
              </from>
              <to>
                <xdr:col>0</xdr:col>
                <xdr:colOff>609600</xdr:colOff>
                <xdr:row>3</xdr:row>
                <xdr:rowOff>0</xdr:rowOff>
              </to>
            </anchor>
          </objectPr>
        </oleObject>
      </mc:Choice>
      <mc:Fallback>
        <oleObject shapeId="33794" r:id="rId4"/>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pageSetup paperSize="9"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pageSetUpPr fitToPage="1"/>
  </sheetPr>
  <dimension ref="A1:J115"/>
  <sheetViews>
    <sheetView workbookViewId="0">
      <selection activeCell="A42" sqref="A42:C42"/>
    </sheetView>
  </sheetViews>
  <sheetFormatPr baseColWidth="10" defaultRowHeight="15"/>
  <cols>
    <col min="1" max="1" width="15.42578125" customWidth="1"/>
    <col min="2" max="2" width="14.5703125" customWidth="1"/>
    <col min="8" max="8" width="10.5703125" customWidth="1"/>
  </cols>
  <sheetData>
    <row r="1" spans="1:9">
      <c r="F1" s="241" t="s">
        <v>87</v>
      </c>
      <c r="G1" s="242"/>
      <c r="H1" s="247" t="str">
        <f xml:space="preserve"> IF(H30="","",H30)</f>
        <v/>
      </c>
      <c r="I1" s="248"/>
    </row>
    <row r="2" spans="1:9">
      <c r="F2" s="243" t="s">
        <v>1</v>
      </c>
      <c r="G2" s="244"/>
      <c r="H2" s="249">
        <f>B20</f>
        <v>0</v>
      </c>
      <c r="I2" s="250"/>
    </row>
    <row r="3" spans="1:9">
      <c r="F3" s="243" t="s">
        <v>88</v>
      </c>
      <c r="G3" s="244"/>
      <c r="H3" s="251" t="str">
        <f>IF(F33="","",F33)</f>
        <v/>
      </c>
      <c r="I3" s="250"/>
    </row>
    <row r="4" spans="1:9">
      <c r="F4" s="243" t="s">
        <v>90</v>
      </c>
      <c r="G4" s="244"/>
      <c r="H4" s="252" t="s">
        <v>91</v>
      </c>
      <c r="I4" s="250"/>
    </row>
    <row r="5" spans="1:9" ht="15.75" thickBot="1">
      <c r="F5" s="245" t="s">
        <v>89</v>
      </c>
      <c r="G5" s="246"/>
      <c r="H5" s="253" t="s">
        <v>102</v>
      </c>
      <c r="I5" s="254"/>
    </row>
    <row r="7" spans="1:9" ht="10.5" customHeight="1"/>
    <row r="13" spans="1:9" ht="11.25" customHeight="1"/>
    <row r="14" spans="1:9">
      <c r="A14" s="258" t="s">
        <v>273</v>
      </c>
      <c r="B14" s="259"/>
      <c r="C14" s="259"/>
      <c r="D14" s="259"/>
      <c r="E14" s="259"/>
      <c r="F14" s="259"/>
      <c r="G14" s="259"/>
      <c r="H14" s="259"/>
      <c r="I14" s="259"/>
    </row>
    <row r="15" spans="1:9">
      <c r="A15" s="259"/>
      <c r="B15" s="259"/>
      <c r="C15" s="259"/>
      <c r="D15" s="259"/>
      <c r="E15" s="259"/>
      <c r="F15" s="259"/>
      <c r="G15" s="259"/>
      <c r="H15" s="259"/>
      <c r="I15" s="259"/>
    </row>
    <row r="17" spans="1:9" s="78" customFormat="1" ht="7.5" customHeight="1">
      <c r="A17" s="257"/>
      <c r="B17" s="257"/>
      <c r="C17" s="257"/>
      <c r="D17" s="257"/>
      <c r="E17" s="257"/>
      <c r="F17" s="257"/>
      <c r="G17" s="257"/>
      <c r="H17" s="257"/>
      <c r="I17" s="257"/>
    </row>
    <row r="19" spans="1:9" ht="15.75">
      <c r="A19" s="260" t="s">
        <v>0</v>
      </c>
      <c r="B19" s="260"/>
      <c r="C19" s="260"/>
    </row>
    <row r="20" spans="1:9">
      <c r="A20" t="s">
        <v>1</v>
      </c>
      <c r="B20" s="237"/>
      <c r="C20" s="229"/>
      <c r="D20" s="229"/>
      <c r="E20" s="229"/>
      <c r="F20" s="229"/>
      <c r="G20" s="229"/>
      <c r="H20" s="229"/>
      <c r="I20" s="230"/>
    </row>
    <row r="21" spans="1:9">
      <c r="A21" t="s">
        <v>2</v>
      </c>
      <c r="B21" s="237"/>
      <c r="C21" s="229"/>
      <c r="D21" s="229"/>
      <c r="E21" s="229"/>
      <c r="F21" s="229"/>
      <c r="G21" s="229"/>
      <c r="H21" s="229"/>
      <c r="I21" s="230"/>
    </row>
    <row r="22" spans="1:9">
      <c r="A22" t="s">
        <v>3</v>
      </c>
      <c r="B22" s="255"/>
      <c r="C22" s="256"/>
      <c r="D22" s="53"/>
      <c r="E22" s="53" t="s">
        <v>4</v>
      </c>
      <c r="F22" s="237"/>
      <c r="G22" s="229"/>
      <c r="H22" s="229"/>
      <c r="I22" s="230"/>
    </row>
    <row r="23" spans="1:9">
      <c r="A23" t="s">
        <v>5</v>
      </c>
      <c r="B23" s="221"/>
      <c r="C23" s="222"/>
      <c r="D23" s="56"/>
      <c r="E23" s="56" t="s">
        <v>6</v>
      </c>
      <c r="F23" s="221"/>
      <c r="G23" s="222"/>
      <c r="H23" s="221"/>
      <c r="I23" s="222"/>
    </row>
    <row r="24" spans="1:9">
      <c r="A24" t="s">
        <v>7</v>
      </c>
      <c r="B24" s="228"/>
      <c r="C24" s="229"/>
      <c r="D24" s="229"/>
      <c r="E24" s="229"/>
      <c r="F24" s="229"/>
      <c r="G24" s="229"/>
      <c r="H24" s="229"/>
      <c r="I24" s="230"/>
    </row>
    <row r="26" spans="1:9">
      <c r="A26" s="223"/>
      <c r="B26" s="223"/>
      <c r="C26" s="223"/>
      <c r="D26" s="223"/>
      <c r="E26" s="223"/>
      <c r="F26" s="223"/>
      <c r="G26" s="223"/>
      <c r="H26" s="223"/>
      <c r="I26" s="223"/>
    </row>
    <row r="27" spans="1:9">
      <c r="A27" s="223" t="s">
        <v>8</v>
      </c>
      <c r="B27" s="223"/>
      <c r="C27" s="231"/>
      <c r="D27" s="232"/>
      <c r="E27" s="50"/>
      <c r="F27" s="262" t="s">
        <v>147</v>
      </c>
      <c r="G27" s="263"/>
      <c r="H27" s="233"/>
      <c r="I27" s="235"/>
    </row>
    <row r="28" spans="1:9">
      <c r="A28" s="223" t="s">
        <v>9</v>
      </c>
      <c r="B28" s="223"/>
      <c r="C28" s="233"/>
      <c r="D28" s="234"/>
      <c r="E28" s="234"/>
      <c r="F28" s="234"/>
      <c r="G28" s="234"/>
      <c r="H28" s="234"/>
      <c r="I28" s="235"/>
    </row>
    <row r="30" spans="1:9" ht="15.75">
      <c r="A30" s="236" t="s">
        <v>274</v>
      </c>
      <c r="B30" s="236"/>
      <c r="C30" s="236"/>
      <c r="D30" s="264" t="s">
        <v>177</v>
      </c>
      <c r="E30" s="264"/>
      <c r="F30" s="264"/>
      <c r="G30" s="265"/>
      <c r="H30" s="227"/>
      <c r="I30" s="227"/>
    </row>
    <row r="31" spans="1:9" ht="15.75">
      <c r="A31" s="142" t="s">
        <v>101</v>
      </c>
      <c r="B31" s="267"/>
      <c r="C31" s="268"/>
      <c r="D31" s="268"/>
      <c r="E31" s="268"/>
      <c r="F31" s="268"/>
      <c r="G31" s="268"/>
      <c r="H31" s="268"/>
      <c r="I31" s="269"/>
    </row>
    <row r="32" spans="1:9">
      <c r="A32" s="56" t="s">
        <v>2</v>
      </c>
      <c r="B32" s="237"/>
      <c r="C32" s="229"/>
      <c r="D32" s="229"/>
      <c r="E32" s="229"/>
      <c r="F32" s="229"/>
      <c r="G32" s="229"/>
      <c r="H32" s="229"/>
      <c r="I32" s="230"/>
    </row>
    <row r="33" spans="1:10">
      <c r="A33" s="56" t="s">
        <v>3</v>
      </c>
      <c r="B33" s="255"/>
      <c r="C33" s="256"/>
      <c r="D33" s="56"/>
      <c r="E33" s="56" t="s">
        <v>4</v>
      </c>
      <c r="F33" s="237"/>
      <c r="G33" s="229"/>
      <c r="H33" s="229"/>
      <c r="I33" s="230"/>
    </row>
    <row r="34" spans="1:10">
      <c r="A34" s="56" t="s">
        <v>5</v>
      </c>
      <c r="B34" s="221"/>
      <c r="C34" s="222"/>
      <c r="D34" s="56"/>
      <c r="E34" s="56" t="s">
        <v>6</v>
      </c>
      <c r="F34" s="224"/>
      <c r="G34" s="225"/>
      <c r="H34" s="225"/>
      <c r="I34" s="226"/>
    </row>
    <row r="35" spans="1:10">
      <c r="A35" s="56" t="s">
        <v>7</v>
      </c>
      <c r="B35" s="228"/>
      <c r="C35" s="229"/>
      <c r="D35" s="229"/>
      <c r="E35" s="229"/>
      <c r="F35" s="229"/>
      <c r="G35" s="229"/>
      <c r="H35" s="229"/>
      <c r="I35" s="230"/>
    </row>
    <row r="36" spans="1:10">
      <c r="B36" s="5"/>
      <c r="C36" s="5"/>
      <c r="D36" s="5"/>
      <c r="E36" s="5"/>
      <c r="F36" s="5"/>
      <c r="G36" s="5"/>
      <c r="H36" s="5"/>
      <c r="I36" s="5"/>
    </row>
    <row r="37" spans="1:10">
      <c r="B37" s="43"/>
      <c r="C37" s="43"/>
      <c r="D37" s="43"/>
      <c r="E37" s="43"/>
      <c r="F37" s="43"/>
      <c r="G37" s="43"/>
      <c r="H37" s="43"/>
      <c r="I37" s="43"/>
    </row>
    <row r="38" spans="1:10" ht="15" customHeight="1">
      <c r="A38" s="258" t="s">
        <v>275</v>
      </c>
      <c r="B38" s="258"/>
      <c r="C38" s="258"/>
      <c r="D38" s="258"/>
      <c r="E38" s="164"/>
      <c r="F38" s="165"/>
      <c r="G38" s="164"/>
      <c r="H38" s="164"/>
      <c r="I38" s="164"/>
      <c r="J38" s="78"/>
    </row>
    <row r="39" spans="1:10">
      <c r="A39" s="258"/>
      <c r="B39" s="258"/>
      <c r="C39" s="258"/>
      <c r="D39" s="258"/>
      <c r="E39" s="164"/>
      <c r="F39" s="164"/>
      <c r="G39" s="164"/>
      <c r="H39" s="164"/>
      <c r="I39" s="164"/>
      <c r="J39" s="78"/>
    </row>
    <row r="40" spans="1:10" ht="16.5" customHeight="1">
      <c r="A40" s="119" t="s">
        <v>298</v>
      </c>
      <c r="B40" s="119"/>
      <c r="C40" s="119"/>
      <c r="D40" s="119"/>
      <c r="E40" s="164"/>
      <c r="F40" s="164"/>
      <c r="G40" s="164"/>
      <c r="H40" s="164"/>
      <c r="I40" s="164"/>
      <c r="J40" s="78"/>
    </row>
    <row r="41" spans="1:10" ht="21" customHeight="1">
      <c r="A41" s="50"/>
      <c r="B41" s="184"/>
      <c r="C41" s="184"/>
      <c r="D41" s="184"/>
      <c r="E41" s="185"/>
      <c r="F41" s="185"/>
      <c r="G41" s="185"/>
      <c r="H41" s="185"/>
      <c r="I41" s="185"/>
      <c r="J41" s="78"/>
    </row>
    <row r="42" spans="1:10">
      <c r="A42" s="270"/>
      <c r="B42" s="270"/>
      <c r="C42" s="270"/>
      <c r="D42" s="184"/>
      <c r="E42" s="271"/>
      <c r="F42" s="271"/>
      <c r="G42" s="271"/>
      <c r="H42" s="271"/>
      <c r="I42" s="185"/>
      <c r="J42" s="78"/>
    </row>
    <row r="43" spans="1:10">
      <c r="A43" s="270"/>
      <c r="B43" s="270"/>
      <c r="C43" s="270"/>
      <c r="D43" s="184"/>
      <c r="E43" s="185"/>
      <c r="F43" s="185"/>
      <c r="G43" s="185"/>
      <c r="H43" s="185"/>
      <c r="I43" s="185"/>
      <c r="J43" s="78"/>
    </row>
    <row r="44" spans="1:10">
      <c r="A44" s="270"/>
      <c r="B44" s="270"/>
      <c r="C44" s="270"/>
      <c r="D44" s="184"/>
      <c r="E44" s="199"/>
      <c r="F44" s="199"/>
      <c r="G44" s="199"/>
      <c r="H44" s="199"/>
      <c r="I44" s="198"/>
      <c r="J44" s="78"/>
    </row>
    <row r="45" spans="1:10">
      <c r="A45" s="270"/>
      <c r="B45" s="270"/>
      <c r="C45" s="270"/>
      <c r="D45" s="184"/>
      <c r="E45" s="185"/>
      <c r="F45" s="185"/>
      <c r="G45" s="185"/>
      <c r="H45" s="185"/>
      <c r="I45" s="185"/>
      <c r="J45" s="78"/>
    </row>
    <row r="46" spans="1:10" ht="7.5" customHeight="1">
      <c r="E46" s="78"/>
      <c r="F46" s="78"/>
      <c r="G46" s="78"/>
      <c r="H46" s="78"/>
      <c r="I46" s="78"/>
    </row>
    <row r="47" spans="1:10" ht="15.75">
      <c r="A47" s="260" t="s">
        <v>10</v>
      </c>
      <c r="B47" s="260"/>
      <c r="C47" s="260"/>
      <c r="E47" s="165"/>
      <c r="F47" s="78"/>
      <c r="G47" s="78"/>
      <c r="H47" s="78"/>
      <c r="I47" s="78"/>
    </row>
    <row r="49" spans="1:9">
      <c r="A49" s="1" t="s">
        <v>11</v>
      </c>
      <c r="C49" s="237"/>
      <c r="D49" s="229"/>
      <c r="E49" s="229"/>
      <c r="F49" s="229"/>
      <c r="G49" s="229"/>
      <c r="H49" s="229"/>
      <c r="I49" s="230"/>
    </row>
    <row r="51" spans="1:9">
      <c r="A51" s="266" t="s">
        <v>12</v>
      </c>
      <c r="B51" s="266"/>
      <c r="C51" s="266"/>
      <c r="D51" s="266"/>
      <c r="E51" s="266"/>
      <c r="F51" s="266"/>
      <c r="G51" s="266"/>
      <c r="H51" s="266"/>
      <c r="I51" s="266"/>
    </row>
    <row r="53" spans="1:9">
      <c r="A53" s="261" t="s">
        <v>148</v>
      </c>
      <c r="B53" s="261"/>
      <c r="C53" s="237"/>
      <c r="D53" s="229"/>
      <c r="E53" s="230"/>
    </row>
    <row r="54" spans="1:9">
      <c r="A54" s="261" t="s">
        <v>13</v>
      </c>
      <c r="B54" s="261"/>
      <c r="C54" s="237"/>
      <c r="D54" s="229"/>
      <c r="E54" s="229"/>
      <c r="F54" s="229"/>
      <c r="G54" s="229"/>
      <c r="H54" s="229"/>
      <c r="I54" s="230"/>
    </row>
    <row r="55" spans="1:9">
      <c r="A55" s="69" t="s">
        <v>149</v>
      </c>
      <c r="B55" s="69"/>
    </row>
    <row r="56" spans="1:9" ht="9" customHeight="1"/>
    <row r="57" spans="1:9" ht="15" customHeight="1">
      <c r="A57" s="1" t="s">
        <v>14</v>
      </c>
      <c r="B57" s="237"/>
      <c r="C57" s="229"/>
      <c r="D57" s="229"/>
      <c r="E57" s="230"/>
      <c r="F57" s="2" t="s">
        <v>15</v>
      </c>
      <c r="G57" s="238"/>
      <c r="H57" s="239"/>
      <c r="I57" s="240"/>
    </row>
    <row r="58" spans="1:9">
      <c r="A58" s="1"/>
      <c r="B58" s="5"/>
      <c r="C58" s="5"/>
      <c r="D58" s="5"/>
      <c r="E58" s="5"/>
      <c r="F58" s="2"/>
      <c r="G58" s="5"/>
      <c r="H58" s="5"/>
      <c r="I58" s="5"/>
    </row>
    <row r="59" spans="1:9">
      <c r="A59" s="32" t="str">
        <f>IF($H$30="","",$H$30)</f>
        <v/>
      </c>
      <c r="B59" s="220" t="str">
        <f>IF(B31="","",B31)</f>
        <v/>
      </c>
      <c r="C59" s="220"/>
      <c r="D59" s="220"/>
      <c r="E59" s="220"/>
    </row>
    <row r="60" spans="1:9">
      <c r="B60" s="127"/>
    </row>
    <row r="62" spans="1:9">
      <c r="H62" t="s">
        <v>335</v>
      </c>
    </row>
    <row r="115" spans="5:5">
      <c r="E115" s="27"/>
    </row>
  </sheetData>
  <sheetProtection password="CC0A" sheet="1" objects="1" scenarios="1"/>
  <customSheetViews>
    <customSheetView guid="{BC11E304-D647-4D35-9339-98955CD8DE9B}" topLeftCell="A13">
      <selection activeCell="L17" sqref="L17"/>
      <pageMargins left="0.23622047244094491" right="0.23622047244094491" top="0.74803149606299213" bottom="0.74803149606299213" header="0.31496062992125984" footer="0.31496062992125984"/>
      <pageSetup paperSize="9" scale="90" orientation="portrait" horizontalDpi="4294967295" verticalDpi="4294967295" r:id="rId1"/>
    </customSheetView>
  </customSheetViews>
  <mergeCells count="54">
    <mergeCell ref="A42:C42"/>
    <mergeCell ref="A43:C43"/>
    <mergeCell ref="A44:C44"/>
    <mergeCell ref="A45:C45"/>
    <mergeCell ref="E42:H42"/>
    <mergeCell ref="C53:E53"/>
    <mergeCell ref="C54:I54"/>
    <mergeCell ref="A53:B53"/>
    <mergeCell ref="A54:B54"/>
    <mergeCell ref="F27:G27"/>
    <mergeCell ref="D30:G30"/>
    <mergeCell ref="A47:C47"/>
    <mergeCell ref="C49:I49"/>
    <mergeCell ref="A51:I51"/>
    <mergeCell ref="B31:I31"/>
    <mergeCell ref="B32:I32"/>
    <mergeCell ref="B33:C33"/>
    <mergeCell ref="F33:I33"/>
    <mergeCell ref="B35:I35"/>
    <mergeCell ref="H27:I27"/>
    <mergeCell ref="A38:D39"/>
    <mergeCell ref="B22:C22"/>
    <mergeCell ref="F22:I22"/>
    <mergeCell ref="A17:I17"/>
    <mergeCell ref="A14:I15"/>
    <mergeCell ref="A19:C19"/>
    <mergeCell ref="B20:I20"/>
    <mergeCell ref="B21:I21"/>
    <mergeCell ref="H1:I1"/>
    <mergeCell ref="H2:I2"/>
    <mergeCell ref="H3:I3"/>
    <mergeCell ref="H4:I4"/>
    <mergeCell ref="H5:I5"/>
    <mergeCell ref="F1:G1"/>
    <mergeCell ref="F2:G2"/>
    <mergeCell ref="F3:G3"/>
    <mergeCell ref="F4:G4"/>
    <mergeCell ref="F5:G5"/>
    <mergeCell ref="B59:E59"/>
    <mergeCell ref="F23:G23"/>
    <mergeCell ref="H23:I23"/>
    <mergeCell ref="A26:I26"/>
    <mergeCell ref="B34:C34"/>
    <mergeCell ref="F34:I34"/>
    <mergeCell ref="H30:I30"/>
    <mergeCell ref="B24:I24"/>
    <mergeCell ref="A27:B27"/>
    <mergeCell ref="B23:C23"/>
    <mergeCell ref="C27:D27"/>
    <mergeCell ref="A28:B28"/>
    <mergeCell ref="C28:I28"/>
    <mergeCell ref="A30:C30"/>
    <mergeCell ref="B57:E57"/>
    <mergeCell ref="G57:I57"/>
  </mergeCells>
  <printOptions horizontalCentered="1"/>
  <pageMargins left="0.19685039370078741" right="0.19685039370078741" top="0.19685039370078741" bottom="0.19685039370078741" header="0.19685039370078741" footer="0.19685039370078741"/>
  <pageSetup paperSize="9" scale="92" orientation="portrait" r:id="rId2"/>
  <drawing r:id="rId3"/>
  <legacyDrawing r:id="rId4"/>
  <oleObjects>
    <mc:AlternateContent xmlns:mc="http://schemas.openxmlformats.org/markup-compatibility/2006">
      <mc:Choice Requires="x14">
        <oleObject shapeId="1025" r:id="rId5">
          <objectPr defaultSize="0" autoPict="0" r:id="rId6">
            <anchor moveWithCells="1" sizeWithCells="1">
              <from>
                <xdr:col>0</xdr:col>
                <xdr:colOff>9525</xdr:colOff>
                <xdr:row>0</xdr:row>
                <xdr:rowOff>0</xdr:rowOff>
              </from>
              <to>
                <xdr:col>0</xdr:col>
                <xdr:colOff>476250</xdr:colOff>
                <xdr:row>3</xdr:row>
                <xdr:rowOff>85725</xdr:rowOff>
              </to>
            </anchor>
          </objectPr>
        </oleObject>
      </mc:Choice>
      <mc:Fallback>
        <oleObject shapeId="1025" r:id="rId5"/>
      </mc:Fallback>
    </mc:AlternateContent>
  </oleObjects>
  <mc:AlternateContent xmlns:mc="http://schemas.openxmlformats.org/markup-compatibility/2006">
    <mc:Choice Requires="x14">
      <controls>
        <mc:AlternateContent xmlns:mc="http://schemas.openxmlformats.org/markup-compatibility/2006">
          <mc:Choice Requires="x14">
            <control shapeId="1030" r:id="rId7" name="Check Box 6">
              <controlPr defaultSize="0" autoFill="0" autoLine="0" autoPict="0">
                <anchor>
                  <from>
                    <xdr:col>0</xdr:col>
                    <xdr:colOff>257175</xdr:colOff>
                    <xdr:row>41</xdr:row>
                    <xdr:rowOff>19050</xdr:rowOff>
                  </from>
                  <to>
                    <xdr:col>0</xdr:col>
                    <xdr:colOff>904875</xdr:colOff>
                    <xdr:row>41</xdr:row>
                    <xdr:rowOff>161925</xdr:rowOff>
                  </to>
                </anchor>
              </controlPr>
            </control>
          </mc:Choice>
        </mc:AlternateContent>
        <mc:AlternateContent xmlns:mc="http://schemas.openxmlformats.org/markup-compatibility/2006">
          <mc:Choice Requires="x14">
            <control shapeId="1031" r:id="rId8" name="Check Box 7">
              <controlPr defaultSize="0" autoFill="0" autoLine="0" autoPict="0">
                <anchor>
                  <from>
                    <xdr:col>0</xdr:col>
                    <xdr:colOff>257175</xdr:colOff>
                    <xdr:row>44</xdr:row>
                    <xdr:rowOff>28575</xdr:rowOff>
                  </from>
                  <to>
                    <xdr:col>2</xdr:col>
                    <xdr:colOff>628650</xdr:colOff>
                    <xdr:row>44</xdr:row>
                    <xdr:rowOff>180975</xdr:rowOff>
                  </to>
                </anchor>
              </controlPr>
            </control>
          </mc:Choice>
        </mc:AlternateContent>
        <mc:AlternateContent xmlns:mc="http://schemas.openxmlformats.org/markup-compatibility/2006">
          <mc:Choice Requires="x14">
            <control shapeId="1033" r:id="rId9" name="Check Box 9">
              <controlPr defaultSize="0" autoFill="0" autoLine="0" autoPict="0">
                <anchor>
                  <from>
                    <xdr:col>0</xdr:col>
                    <xdr:colOff>257175</xdr:colOff>
                    <xdr:row>43</xdr:row>
                    <xdr:rowOff>28575</xdr:rowOff>
                  </from>
                  <to>
                    <xdr:col>1</xdr:col>
                    <xdr:colOff>695325</xdr:colOff>
                    <xdr:row>43</xdr:row>
                    <xdr:rowOff>171450</xdr:rowOff>
                  </to>
                </anchor>
              </controlPr>
            </control>
          </mc:Choice>
        </mc:AlternateContent>
        <mc:AlternateContent xmlns:mc="http://schemas.openxmlformats.org/markup-compatibility/2006">
          <mc:Choice Requires="x14">
            <control shapeId="1038" r:id="rId10" name="Check Box 14">
              <controlPr defaultSize="0" autoFill="0" autoLine="0" autoPict="0">
                <anchor>
                  <from>
                    <xdr:col>0</xdr:col>
                    <xdr:colOff>257175</xdr:colOff>
                    <xdr:row>42</xdr:row>
                    <xdr:rowOff>28575</xdr:rowOff>
                  </from>
                  <to>
                    <xdr:col>3</xdr:col>
                    <xdr:colOff>476250</xdr:colOff>
                    <xdr:row>42</xdr:row>
                    <xdr:rowOff>171450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5</xdr:col>
                    <xdr:colOff>9525</xdr:colOff>
                    <xdr:row>41</xdr:row>
                    <xdr:rowOff>28575</xdr:rowOff>
                  </from>
                  <to>
                    <xdr:col>7</xdr:col>
                    <xdr:colOff>323850</xdr:colOff>
                    <xdr:row>41</xdr:row>
                    <xdr:rowOff>161925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5</xdr:col>
                    <xdr:colOff>9525</xdr:colOff>
                    <xdr:row>43</xdr:row>
                    <xdr:rowOff>28575</xdr:rowOff>
                  </from>
                  <to>
                    <xdr:col>8</xdr:col>
                    <xdr:colOff>371475</xdr:colOff>
                    <xdr:row>43</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S62"/>
  <sheetViews>
    <sheetView zoomScaleNormal="100" workbookViewId="0">
      <selection activeCell="A38" sqref="A38:I38"/>
    </sheetView>
  </sheetViews>
  <sheetFormatPr baseColWidth="10" defaultRowHeight="15"/>
  <cols>
    <col min="1" max="8" width="11.42578125" customWidth="1"/>
    <col min="11" max="14" width="11.42578125" customWidth="1"/>
  </cols>
  <sheetData>
    <row r="1" spans="1:19" ht="19.5" customHeight="1">
      <c r="A1" s="281" t="s">
        <v>228</v>
      </c>
      <c r="B1" s="281"/>
      <c r="C1" s="281"/>
      <c r="D1" s="281"/>
      <c r="E1" s="281"/>
      <c r="F1" s="281"/>
      <c r="G1" s="281"/>
      <c r="H1" s="281"/>
      <c r="I1" s="281"/>
    </row>
    <row r="2" spans="1:19" ht="15.75" customHeight="1">
      <c r="A2" s="281" t="s">
        <v>276</v>
      </c>
      <c r="B2" s="281"/>
      <c r="C2" s="281"/>
      <c r="D2" s="281"/>
      <c r="E2" s="281"/>
      <c r="F2" s="281"/>
      <c r="G2" s="281"/>
      <c r="H2" s="281"/>
      <c r="I2" s="281"/>
    </row>
    <row r="3" spans="1:19" ht="9.75" customHeight="1">
      <c r="A3" s="114"/>
      <c r="B3" s="114"/>
      <c r="C3" s="114"/>
      <c r="D3" s="114"/>
      <c r="E3" s="114"/>
      <c r="F3" s="114"/>
      <c r="G3" s="114"/>
      <c r="H3" s="114"/>
    </row>
    <row r="4" spans="1:19" ht="15.75" customHeight="1">
      <c r="A4" s="119" t="s">
        <v>227</v>
      </c>
      <c r="B4" s="119"/>
      <c r="C4" s="119"/>
      <c r="D4" s="119"/>
      <c r="E4" s="195"/>
      <c r="F4" s="196"/>
      <c r="G4" s="195"/>
      <c r="H4" s="196"/>
      <c r="I4" s="50"/>
    </row>
    <row r="5" spans="1:19">
      <c r="A5" s="1" t="s">
        <v>225</v>
      </c>
    </row>
    <row r="6" spans="1:19" ht="12.75" customHeight="1">
      <c r="A6" s="272"/>
      <c r="B6" s="273"/>
      <c r="C6" s="273"/>
      <c r="D6" s="273"/>
      <c r="E6" s="273"/>
      <c r="F6" s="273"/>
      <c r="G6" s="273"/>
      <c r="H6" s="273"/>
      <c r="I6" s="274"/>
    </row>
    <row r="7" spans="1:19" ht="12.75" customHeight="1">
      <c r="A7" s="275"/>
      <c r="B7" s="276"/>
      <c r="C7" s="276"/>
      <c r="D7" s="276"/>
      <c r="E7" s="276"/>
      <c r="F7" s="276"/>
      <c r="G7" s="276"/>
      <c r="H7" s="276"/>
      <c r="I7" s="277"/>
    </row>
    <row r="8" spans="1:19" ht="12.75" customHeight="1">
      <c r="A8" s="275"/>
      <c r="B8" s="276"/>
      <c r="C8" s="276"/>
      <c r="D8" s="276"/>
      <c r="E8" s="276"/>
      <c r="F8" s="276"/>
      <c r="G8" s="276"/>
      <c r="H8" s="276"/>
      <c r="I8" s="277"/>
    </row>
    <row r="9" spans="1:19" ht="12.75" customHeight="1">
      <c r="A9" s="278"/>
      <c r="B9" s="279"/>
      <c r="C9" s="279"/>
      <c r="D9" s="279"/>
      <c r="E9" s="279"/>
      <c r="F9" s="279"/>
      <c r="G9" s="279"/>
      <c r="H9" s="279"/>
      <c r="I9" s="280"/>
    </row>
    <row r="10" spans="1:19" ht="15.75">
      <c r="A10" s="119" t="s">
        <v>226</v>
      </c>
      <c r="B10" s="119"/>
      <c r="C10" s="119"/>
      <c r="D10" s="119"/>
      <c r="E10" s="117"/>
    </row>
    <row r="11" spans="1:19" ht="15" customHeight="1">
      <c r="E11" s="195"/>
      <c r="F11" s="196"/>
      <c r="G11" s="195"/>
      <c r="H11" s="196"/>
      <c r="I11" s="50"/>
    </row>
    <row r="12" spans="1:19">
      <c r="A12" s="1" t="s">
        <v>225</v>
      </c>
    </row>
    <row r="13" spans="1:19" ht="12.75" customHeight="1">
      <c r="A13" s="272"/>
      <c r="B13" s="273"/>
      <c r="C13" s="273"/>
      <c r="D13" s="273"/>
      <c r="E13" s="273"/>
      <c r="F13" s="273"/>
      <c r="G13" s="273"/>
      <c r="H13" s="273"/>
      <c r="I13" s="274"/>
    </row>
    <row r="14" spans="1:19" ht="12.75" customHeight="1">
      <c r="A14" s="275"/>
      <c r="B14" s="276"/>
      <c r="C14" s="276"/>
      <c r="D14" s="276"/>
      <c r="E14" s="276"/>
      <c r="F14" s="276"/>
      <c r="G14" s="276"/>
      <c r="H14" s="276"/>
      <c r="I14" s="277"/>
    </row>
    <row r="15" spans="1:19" ht="12.75" customHeight="1">
      <c r="A15" s="275"/>
      <c r="B15" s="276"/>
      <c r="C15" s="276"/>
      <c r="D15" s="276"/>
      <c r="E15" s="276"/>
      <c r="F15" s="276"/>
      <c r="G15" s="276"/>
      <c r="H15" s="276"/>
      <c r="I15" s="277"/>
    </row>
    <row r="16" spans="1:19" ht="12.75" customHeight="1">
      <c r="A16" s="278"/>
      <c r="B16" s="279"/>
      <c r="C16" s="279"/>
      <c r="D16" s="279"/>
      <c r="E16" s="279"/>
      <c r="F16" s="279"/>
      <c r="G16" s="279"/>
      <c r="H16" s="279"/>
      <c r="I16" s="280"/>
      <c r="S16" s="120"/>
    </row>
    <row r="17" spans="1:9">
      <c r="A17" s="119" t="s">
        <v>224</v>
      </c>
      <c r="B17" s="119"/>
      <c r="C17" s="119"/>
      <c r="D17" s="119"/>
    </row>
    <row r="18" spans="1:9" ht="13.5" customHeight="1">
      <c r="A18" s="119"/>
      <c r="B18" s="119"/>
      <c r="C18" s="119"/>
      <c r="D18" s="119"/>
      <c r="E18" s="195"/>
      <c r="F18" s="196"/>
      <c r="G18" s="195"/>
      <c r="H18" s="196"/>
      <c r="I18" s="50"/>
    </row>
    <row r="19" spans="1:9">
      <c r="A19" s="1" t="s">
        <v>223</v>
      </c>
      <c r="D19" s="1"/>
      <c r="E19" s="1"/>
      <c r="F19" s="1"/>
      <c r="G19" s="1"/>
      <c r="H19" s="1"/>
    </row>
    <row r="20" spans="1:9" ht="15.75">
      <c r="A20" s="118"/>
      <c r="B20" s="119" t="s">
        <v>222</v>
      </c>
      <c r="C20" s="119"/>
      <c r="D20" s="119"/>
      <c r="E20" s="117"/>
      <c r="F20" s="1"/>
      <c r="G20" s="117"/>
      <c r="H20" s="1"/>
    </row>
    <row r="21" spans="1:9" ht="15.75">
      <c r="A21" s="118"/>
      <c r="B21" s="1" t="s">
        <v>221</v>
      </c>
      <c r="C21" s="1"/>
      <c r="D21" s="1"/>
      <c r="E21" s="117"/>
      <c r="F21" s="1"/>
      <c r="G21" s="117"/>
      <c r="H21" s="1"/>
    </row>
    <row r="22" spans="1:9" ht="15.75">
      <c r="A22" s="118"/>
      <c r="B22" s="1" t="s">
        <v>220</v>
      </c>
      <c r="C22" s="1"/>
      <c r="D22" s="1"/>
      <c r="E22" s="1"/>
      <c r="F22" s="1"/>
    </row>
    <row r="23" spans="1:9" ht="15.75">
      <c r="A23" s="118"/>
      <c r="B23" s="1" t="s">
        <v>219</v>
      </c>
      <c r="C23" s="1"/>
      <c r="D23" s="1"/>
      <c r="E23" s="1"/>
      <c r="F23" s="1"/>
    </row>
    <row r="24" spans="1:9" ht="15.75">
      <c r="A24" s="118"/>
      <c r="B24" s="1" t="s">
        <v>218</v>
      </c>
      <c r="C24" s="1"/>
      <c r="D24" s="1"/>
      <c r="E24" s="1"/>
      <c r="F24" s="1"/>
    </row>
    <row r="25" spans="1:9" ht="12" customHeight="1">
      <c r="A25" s="272"/>
      <c r="B25" s="273"/>
      <c r="C25" s="273"/>
      <c r="D25" s="273"/>
      <c r="E25" s="273"/>
      <c r="F25" s="273"/>
      <c r="G25" s="273"/>
      <c r="H25" s="273"/>
      <c r="I25" s="274"/>
    </row>
    <row r="26" spans="1:9" ht="12" customHeight="1">
      <c r="A26" s="275"/>
      <c r="B26" s="276"/>
      <c r="C26" s="276"/>
      <c r="D26" s="276"/>
      <c r="E26" s="276"/>
      <c r="F26" s="276"/>
      <c r="G26" s="276"/>
      <c r="H26" s="276"/>
      <c r="I26" s="277"/>
    </row>
    <row r="27" spans="1:9" ht="12" customHeight="1">
      <c r="A27" s="275"/>
      <c r="B27" s="276"/>
      <c r="C27" s="276"/>
      <c r="D27" s="276"/>
      <c r="E27" s="276"/>
      <c r="F27" s="276"/>
      <c r="G27" s="276"/>
      <c r="H27" s="276"/>
      <c r="I27" s="277"/>
    </row>
    <row r="28" spans="1:9" ht="12" customHeight="1">
      <c r="A28" s="278"/>
      <c r="B28" s="279"/>
      <c r="C28" s="279"/>
      <c r="D28" s="279"/>
      <c r="E28" s="279"/>
      <c r="F28" s="279"/>
      <c r="G28" s="279"/>
      <c r="H28" s="279"/>
      <c r="I28" s="280"/>
    </row>
    <row r="29" spans="1:9" ht="10.5" customHeight="1">
      <c r="A29" s="146"/>
      <c r="B29" s="146"/>
      <c r="C29" s="146"/>
      <c r="D29" s="146"/>
      <c r="E29" s="146"/>
      <c r="F29" s="146"/>
      <c r="G29" s="146"/>
      <c r="H29" s="146"/>
    </row>
    <row r="30" spans="1:9" ht="14.25" customHeight="1">
      <c r="A30" s="163"/>
      <c r="B30" s="163"/>
      <c r="C30" s="163"/>
      <c r="D30" s="163"/>
      <c r="E30" s="163"/>
      <c r="F30" s="163"/>
      <c r="G30" s="163"/>
      <c r="H30" s="163"/>
      <c r="I30" s="163"/>
    </row>
    <row r="31" spans="1:9" ht="6.75" customHeight="1">
      <c r="A31" s="70"/>
      <c r="B31" s="70"/>
      <c r="C31" s="70"/>
      <c r="D31" s="70"/>
      <c r="E31" s="70"/>
      <c r="F31" s="70"/>
      <c r="G31" s="70"/>
      <c r="H31" s="70"/>
      <c r="I31" s="70"/>
    </row>
    <row r="32" spans="1:9" ht="13.5" customHeight="1">
      <c r="A32" s="281" t="s">
        <v>300</v>
      </c>
      <c r="B32" s="281"/>
      <c r="C32" s="281"/>
      <c r="D32" s="281"/>
      <c r="E32" s="281"/>
      <c r="F32" s="281"/>
      <c r="G32" s="281"/>
      <c r="H32" s="281"/>
      <c r="I32" s="281"/>
    </row>
    <row r="33" spans="1:9" ht="15" customHeight="1"/>
    <row r="34" spans="1:9" ht="15" customHeight="1">
      <c r="A34" t="s">
        <v>294</v>
      </c>
      <c r="H34" s="131"/>
      <c r="I34" s="160"/>
    </row>
    <row r="35" spans="1:9" ht="15" customHeight="1">
      <c r="A35" t="s">
        <v>295</v>
      </c>
      <c r="H35" s="131"/>
    </row>
    <row r="36" spans="1:9" ht="15" customHeight="1">
      <c r="E36" s="50"/>
      <c r="F36" s="50"/>
      <c r="G36" s="50"/>
      <c r="H36" s="50"/>
    </row>
    <row r="37" spans="1:9" ht="15" customHeight="1"/>
    <row r="38" spans="1:9" ht="15" customHeight="1">
      <c r="A38" s="281" t="s">
        <v>24</v>
      </c>
      <c r="B38" s="281"/>
      <c r="C38" s="281"/>
      <c r="D38" s="281"/>
      <c r="E38" s="281"/>
      <c r="F38" s="281"/>
      <c r="G38" s="281"/>
      <c r="H38" s="281"/>
      <c r="I38" s="281"/>
    </row>
    <row r="39" spans="1:9" ht="15" customHeight="1"/>
    <row r="40" spans="1:9" ht="15" customHeight="1">
      <c r="A40" t="s">
        <v>277</v>
      </c>
      <c r="H40" s="131"/>
    </row>
    <row r="41" spans="1:9" ht="15" customHeight="1">
      <c r="A41" t="s">
        <v>217</v>
      </c>
      <c r="H41" s="131"/>
    </row>
    <row r="42" spans="1:9" ht="15" customHeight="1">
      <c r="A42" t="s">
        <v>216</v>
      </c>
      <c r="H42" s="131"/>
    </row>
    <row r="43" spans="1:9" ht="15" customHeight="1">
      <c r="A43" t="s">
        <v>304</v>
      </c>
      <c r="H43" s="131"/>
    </row>
    <row r="44" spans="1:9" ht="15" customHeight="1"/>
    <row r="45" spans="1:9" ht="15" customHeight="1">
      <c r="A45" s="140" t="s">
        <v>215</v>
      </c>
      <c r="B45" s="140"/>
      <c r="C45" s="140"/>
      <c r="D45" s="140"/>
      <c r="E45" s="117"/>
      <c r="F45" s="1"/>
      <c r="G45" s="117"/>
      <c r="H45" s="1"/>
    </row>
    <row r="46" spans="1:9" ht="15" customHeight="1">
      <c r="A46" s="1"/>
      <c r="E46" s="195"/>
      <c r="F46" s="196"/>
      <c r="G46" s="50"/>
    </row>
    <row r="47" spans="1:9" s="56" customFormat="1" ht="15" customHeight="1">
      <c r="A47" s="1" t="s">
        <v>214</v>
      </c>
      <c r="B47"/>
      <c r="C47"/>
      <c r="D47"/>
      <c r="E47"/>
      <c r="F47"/>
      <c r="G47"/>
      <c r="H47"/>
      <c r="I47"/>
    </row>
    <row r="48" spans="1:9" s="171" customFormat="1" ht="15" customHeight="1">
      <c r="A48" s="272"/>
      <c r="B48" s="273"/>
      <c r="C48" s="273"/>
      <c r="D48" s="273"/>
      <c r="E48" s="273"/>
      <c r="F48" s="273"/>
      <c r="G48" s="273"/>
      <c r="H48" s="273"/>
      <c r="I48" s="274"/>
    </row>
    <row r="49" spans="1:9" s="171" customFormat="1" ht="15" customHeight="1">
      <c r="A49" s="275"/>
      <c r="B49" s="276"/>
      <c r="C49" s="276"/>
      <c r="D49" s="276"/>
      <c r="E49" s="276"/>
      <c r="F49" s="276"/>
      <c r="G49" s="276"/>
      <c r="H49" s="276"/>
      <c r="I49" s="277"/>
    </row>
    <row r="50" spans="1:9" s="171" customFormat="1" ht="15" customHeight="1">
      <c r="A50" s="275"/>
      <c r="B50" s="276"/>
      <c r="C50" s="276"/>
      <c r="D50" s="276"/>
      <c r="E50" s="276"/>
      <c r="F50" s="276"/>
      <c r="G50" s="276"/>
      <c r="H50" s="276"/>
      <c r="I50" s="277"/>
    </row>
    <row r="51" spans="1:9" s="171" customFormat="1" ht="15" customHeight="1">
      <c r="A51" s="278"/>
      <c r="B51" s="279"/>
      <c r="C51" s="279"/>
      <c r="D51" s="279"/>
      <c r="E51" s="279"/>
      <c r="F51" s="279"/>
      <c r="G51" s="279"/>
      <c r="H51" s="279"/>
      <c r="I51" s="280"/>
    </row>
    <row r="52" spans="1:9" s="56" customFormat="1" ht="15" customHeight="1">
      <c r="H52" s="167"/>
    </row>
    <row r="53" spans="1:9" s="56" customFormat="1" ht="15" customHeight="1"/>
    <row r="54" spans="1:9" s="56" customFormat="1" ht="15" customHeight="1">
      <c r="A54" s="168"/>
      <c r="B54" s="168"/>
      <c r="C54" s="168"/>
      <c r="D54" s="168"/>
      <c r="E54" s="169"/>
      <c r="F54" s="170"/>
      <c r="G54" s="169"/>
      <c r="H54" s="170"/>
    </row>
    <row r="55" spans="1:9" s="56" customFormat="1" ht="15.75">
      <c r="A55" s="170"/>
      <c r="E55" s="169"/>
      <c r="F55" s="170"/>
    </row>
    <row r="57" spans="1:9" ht="11.25" customHeight="1">
      <c r="A57" s="149"/>
      <c r="B57" s="149"/>
      <c r="C57" s="149"/>
      <c r="D57" s="149"/>
      <c r="E57" s="149"/>
      <c r="F57" s="149"/>
      <c r="G57" s="149"/>
      <c r="H57" s="149"/>
    </row>
    <row r="58" spans="1:9" ht="11.25" customHeight="1">
      <c r="A58" s="149"/>
      <c r="B58" s="149"/>
      <c r="C58" s="149"/>
      <c r="D58" s="149"/>
      <c r="E58" s="149"/>
      <c r="F58" s="149"/>
      <c r="G58" s="149"/>
      <c r="H58" s="149"/>
    </row>
    <row r="59" spans="1:9" ht="11.25" customHeight="1">
      <c r="A59" s="149"/>
      <c r="B59" s="149"/>
      <c r="C59" s="149"/>
      <c r="D59" s="149"/>
      <c r="E59" s="149"/>
      <c r="F59" s="149"/>
      <c r="G59" s="149"/>
      <c r="H59" s="149"/>
    </row>
    <row r="60" spans="1:9">
      <c r="A60" s="78" t="s">
        <v>254</v>
      </c>
      <c r="B60" s="128">
        <f>Identification!H30</f>
        <v>0</v>
      </c>
    </row>
    <row r="61" spans="1:9">
      <c r="A61" s="78" t="s">
        <v>251</v>
      </c>
      <c r="B61" s="172">
        <f>Identification!B31</f>
        <v>0</v>
      </c>
      <c r="H61" t="s">
        <v>337</v>
      </c>
    </row>
    <row r="62" spans="1:9" ht="5.25" customHeight="1"/>
  </sheetData>
  <sheetProtection password="CC0A" sheet="1" objects="1" scenarios="1"/>
  <mergeCells count="8">
    <mergeCell ref="A48:I51"/>
    <mergeCell ref="A1:I1"/>
    <mergeCell ref="A2:I2"/>
    <mergeCell ref="A38:I38"/>
    <mergeCell ref="A32:I32"/>
    <mergeCell ref="A25:I28"/>
    <mergeCell ref="A13:I16"/>
    <mergeCell ref="A6:I9"/>
  </mergeCells>
  <printOptions horizontalCentered="1"/>
  <pageMargins left="0.39370078740157483" right="0.39370078740157483" top="0.19685039370078741" bottom="0.19685039370078741" header="0.19685039370078741"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4</xdr:col>
                    <xdr:colOff>104775</xdr:colOff>
                    <xdr:row>10</xdr:row>
                    <xdr:rowOff>28575</xdr:rowOff>
                  </from>
                  <to>
                    <xdr:col>4</xdr:col>
                    <xdr:colOff>685800</xdr:colOff>
                    <xdr:row>10</xdr:row>
                    <xdr:rowOff>161925</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from>
                    <xdr:col>5</xdr:col>
                    <xdr:colOff>47625</xdr:colOff>
                    <xdr:row>10</xdr:row>
                    <xdr:rowOff>28575</xdr:rowOff>
                  </from>
                  <to>
                    <xdr:col>5</xdr:col>
                    <xdr:colOff>619125</xdr:colOff>
                    <xdr:row>10</xdr:row>
                    <xdr:rowOff>161925</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57150</xdr:colOff>
                    <xdr:row>17</xdr:row>
                    <xdr:rowOff>28575</xdr:rowOff>
                  </from>
                  <to>
                    <xdr:col>4</xdr:col>
                    <xdr:colOff>628650</xdr:colOff>
                    <xdr:row>17</xdr:row>
                    <xdr:rowOff>152400</xdr:rowOff>
                  </to>
                </anchor>
              </controlPr>
            </control>
          </mc:Choice>
        </mc:AlternateContent>
        <mc:AlternateContent xmlns:mc="http://schemas.openxmlformats.org/markup-compatibility/2006">
          <mc:Choice Requires="x14">
            <control shapeId="17415" r:id="rId7" name="Check Box 7">
              <controlPr defaultSize="0" autoFill="0" autoLine="0" autoPict="0">
                <anchor moveWithCells="1">
                  <from>
                    <xdr:col>5</xdr:col>
                    <xdr:colOff>66675</xdr:colOff>
                    <xdr:row>17</xdr:row>
                    <xdr:rowOff>28575</xdr:rowOff>
                  </from>
                  <to>
                    <xdr:col>5</xdr:col>
                    <xdr:colOff>638175</xdr:colOff>
                    <xdr:row>17</xdr:row>
                    <xdr:rowOff>152400</xdr:rowOff>
                  </to>
                </anchor>
              </controlPr>
            </control>
          </mc:Choice>
        </mc:AlternateContent>
        <mc:AlternateContent xmlns:mc="http://schemas.openxmlformats.org/markup-compatibility/2006">
          <mc:Choice Requires="x14">
            <control shapeId="17424" r:id="rId8" name="Check Box 16">
              <controlPr defaultSize="0" autoFill="0" autoLine="0" autoPict="0">
                <anchor moveWithCells="1">
                  <from>
                    <xdr:col>6</xdr:col>
                    <xdr:colOff>38100</xdr:colOff>
                    <xdr:row>17</xdr:row>
                    <xdr:rowOff>28575</xdr:rowOff>
                  </from>
                  <to>
                    <xdr:col>6</xdr:col>
                    <xdr:colOff>733425</xdr:colOff>
                    <xdr:row>17</xdr:row>
                    <xdr:rowOff>142875</xdr:rowOff>
                  </to>
                </anchor>
              </controlPr>
            </control>
          </mc:Choice>
        </mc:AlternateContent>
        <mc:AlternateContent xmlns:mc="http://schemas.openxmlformats.org/markup-compatibility/2006">
          <mc:Choice Requires="x14">
            <control shapeId="17425" r:id="rId9" name="Check Box 17">
              <controlPr defaultSize="0" autoFill="0" autoLine="0" autoPict="0">
                <anchor moveWithCells="1">
                  <from>
                    <xdr:col>7</xdr:col>
                    <xdr:colOff>47625</xdr:colOff>
                    <xdr:row>17</xdr:row>
                    <xdr:rowOff>28575</xdr:rowOff>
                  </from>
                  <to>
                    <xdr:col>7</xdr:col>
                    <xdr:colOff>723900</xdr:colOff>
                    <xdr:row>17</xdr:row>
                    <xdr:rowOff>152400</xdr:rowOff>
                  </to>
                </anchor>
              </controlPr>
            </control>
          </mc:Choice>
        </mc:AlternateContent>
        <mc:AlternateContent xmlns:mc="http://schemas.openxmlformats.org/markup-compatibility/2006">
          <mc:Choice Requires="x14">
            <control shapeId="17431" r:id="rId10" name="Check Box 23">
              <controlPr defaultSize="0" autoFill="0" autoLine="0" autoPict="0">
                <anchor moveWithCells="1">
                  <from>
                    <xdr:col>0</xdr:col>
                    <xdr:colOff>323850</xdr:colOff>
                    <xdr:row>23</xdr:row>
                    <xdr:rowOff>38100</xdr:rowOff>
                  </from>
                  <to>
                    <xdr:col>0</xdr:col>
                    <xdr:colOff>638175</xdr:colOff>
                    <xdr:row>23</xdr:row>
                    <xdr:rowOff>171450</xdr:rowOff>
                  </to>
                </anchor>
              </controlPr>
            </control>
          </mc:Choice>
        </mc:AlternateContent>
        <mc:AlternateContent xmlns:mc="http://schemas.openxmlformats.org/markup-compatibility/2006">
          <mc:Choice Requires="x14">
            <control shapeId="17432" r:id="rId11" name="Check Box 24">
              <controlPr defaultSize="0" autoFill="0" autoLine="0" autoPict="0">
                <anchor moveWithCells="1">
                  <from>
                    <xdr:col>0</xdr:col>
                    <xdr:colOff>323850</xdr:colOff>
                    <xdr:row>19</xdr:row>
                    <xdr:rowOff>38100</xdr:rowOff>
                  </from>
                  <to>
                    <xdr:col>0</xdr:col>
                    <xdr:colOff>600075</xdr:colOff>
                    <xdr:row>19</xdr:row>
                    <xdr:rowOff>171450</xdr:rowOff>
                  </to>
                </anchor>
              </controlPr>
            </control>
          </mc:Choice>
        </mc:AlternateContent>
        <mc:AlternateContent xmlns:mc="http://schemas.openxmlformats.org/markup-compatibility/2006">
          <mc:Choice Requires="x14">
            <control shapeId="17433" r:id="rId12" name="Check Box 25">
              <controlPr defaultSize="0" autoFill="0" autoLine="0" autoPict="0">
                <anchor moveWithCells="1">
                  <from>
                    <xdr:col>0</xdr:col>
                    <xdr:colOff>323850</xdr:colOff>
                    <xdr:row>22</xdr:row>
                    <xdr:rowOff>28575</xdr:rowOff>
                  </from>
                  <to>
                    <xdr:col>0</xdr:col>
                    <xdr:colOff>657225</xdr:colOff>
                    <xdr:row>22</xdr:row>
                    <xdr:rowOff>171450</xdr:rowOff>
                  </to>
                </anchor>
              </controlPr>
            </control>
          </mc:Choice>
        </mc:AlternateContent>
        <mc:AlternateContent xmlns:mc="http://schemas.openxmlformats.org/markup-compatibility/2006">
          <mc:Choice Requires="x14">
            <control shapeId="17434" r:id="rId13" name="Check Box 26">
              <controlPr defaultSize="0" autoFill="0" autoLine="0" autoPict="0">
                <anchor moveWithCells="1">
                  <from>
                    <xdr:col>0</xdr:col>
                    <xdr:colOff>323850</xdr:colOff>
                    <xdr:row>20</xdr:row>
                    <xdr:rowOff>38100</xdr:rowOff>
                  </from>
                  <to>
                    <xdr:col>0</xdr:col>
                    <xdr:colOff>561975</xdr:colOff>
                    <xdr:row>20</xdr:row>
                    <xdr:rowOff>171450</xdr:rowOff>
                  </to>
                </anchor>
              </controlPr>
            </control>
          </mc:Choice>
        </mc:AlternateContent>
        <mc:AlternateContent xmlns:mc="http://schemas.openxmlformats.org/markup-compatibility/2006">
          <mc:Choice Requires="x14">
            <control shapeId="17435" r:id="rId14" name="Check Box 27">
              <controlPr defaultSize="0" autoFill="0" autoLine="0" autoPict="0">
                <anchor moveWithCells="1">
                  <from>
                    <xdr:col>0</xdr:col>
                    <xdr:colOff>323850</xdr:colOff>
                    <xdr:row>21</xdr:row>
                    <xdr:rowOff>47625</xdr:rowOff>
                  </from>
                  <to>
                    <xdr:col>0</xdr:col>
                    <xdr:colOff>609600</xdr:colOff>
                    <xdr:row>21</xdr:row>
                    <xdr:rowOff>180975</xdr:rowOff>
                  </to>
                </anchor>
              </controlPr>
            </control>
          </mc:Choice>
        </mc:AlternateContent>
        <mc:AlternateContent xmlns:mc="http://schemas.openxmlformats.org/markup-compatibility/2006">
          <mc:Choice Requires="x14">
            <control shapeId="17439" r:id="rId15" name="Check Box 31">
              <controlPr defaultSize="0" autoFill="0" autoLine="0" autoPict="0">
                <anchor moveWithCells="1">
                  <from>
                    <xdr:col>4</xdr:col>
                    <xdr:colOff>85725</xdr:colOff>
                    <xdr:row>3</xdr:row>
                    <xdr:rowOff>47625</xdr:rowOff>
                  </from>
                  <to>
                    <xdr:col>4</xdr:col>
                    <xdr:colOff>666750</xdr:colOff>
                    <xdr:row>3</xdr:row>
                    <xdr:rowOff>171450</xdr:rowOff>
                  </to>
                </anchor>
              </controlPr>
            </control>
          </mc:Choice>
        </mc:AlternateContent>
        <mc:AlternateContent xmlns:mc="http://schemas.openxmlformats.org/markup-compatibility/2006">
          <mc:Choice Requires="x14">
            <control shapeId="17440" r:id="rId16" name="Check Box 32">
              <controlPr defaultSize="0" autoFill="0" autoLine="0" autoPict="0">
                <anchor moveWithCells="1">
                  <from>
                    <xdr:col>5</xdr:col>
                    <xdr:colOff>38100</xdr:colOff>
                    <xdr:row>3</xdr:row>
                    <xdr:rowOff>47625</xdr:rowOff>
                  </from>
                  <to>
                    <xdr:col>5</xdr:col>
                    <xdr:colOff>609600</xdr:colOff>
                    <xdr:row>3</xdr:row>
                    <xdr:rowOff>171450</xdr:rowOff>
                  </to>
                </anchor>
              </controlPr>
            </control>
          </mc:Choice>
        </mc:AlternateContent>
        <mc:AlternateContent xmlns:mc="http://schemas.openxmlformats.org/markup-compatibility/2006">
          <mc:Choice Requires="x14">
            <control shapeId="17441" r:id="rId17" name="Check Box 33">
              <controlPr defaultSize="0" autoFill="0" autoLine="0" autoPict="0">
                <anchor moveWithCells="1">
                  <from>
                    <xdr:col>6</xdr:col>
                    <xdr:colOff>47625</xdr:colOff>
                    <xdr:row>3</xdr:row>
                    <xdr:rowOff>38100</xdr:rowOff>
                  </from>
                  <to>
                    <xdr:col>6</xdr:col>
                    <xdr:colOff>742950</xdr:colOff>
                    <xdr:row>3</xdr:row>
                    <xdr:rowOff>161925</xdr:rowOff>
                  </to>
                </anchor>
              </controlPr>
            </control>
          </mc:Choice>
        </mc:AlternateContent>
        <mc:AlternateContent xmlns:mc="http://schemas.openxmlformats.org/markup-compatibility/2006">
          <mc:Choice Requires="x14">
            <control shapeId="17442" r:id="rId18" name="Check Box 34">
              <controlPr defaultSize="0" autoFill="0" autoLine="0" autoPict="0">
                <anchor moveWithCells="1">
                  <from>
                    <xdr:col>7</xdr:col>
                    <xdr:colOff>47625</xdr:colOff>
                    <xdr:row>3</xdr:row>
                    <xdr:rowOff>28575</xdr:rowOff>
                  </from>
                  <to>
                    <xdr:col>7</xdr:col>
                    <xdr:colOff>742950</xdr:colOff>
                    <xdr:row>3</xdr:row>
                    <xdr:rowOff>171450</xdr:rowOff>
                  </to>
                </anchor>
              </controlPr>
            </control>
          </mc:Choice>
        </mc:AlternateContent>
        <mc:AlternateContent xmlns:mc="http://schemas.openxmlformats.org/markup-compatibility/2006">
          <mc:Choice Requires="x14">
            <control shapeId="17443" r:id="rId19" name="Check Box 35">
              <controlPr defaultSize="0" autoFill="0" autoLine="0" autoPict="0">
                <anchor moveWithCells="1">
                  <from>
                    <xdr:col>6</xdr:col>
                    <xdr:colOff>38100</xdr:colOff>
                    <xdr:row>10</xdr:row>
                    <xdr:rowOff>28575</xdr:rowOff>
                  </from>
                  <to>
                    <xdr:col>6</xdr:col>
                    <xdr:colOff>742950</xdr:colOff>
                    <xdr:row>10</xdr:row>
                    <xdr:rowOff>161925</xdr:rowOff>
                  </to>
                </anchor>
              </controlPr>
            </control>
          </mc:Choice>
        </mc:AlternateContent>
        <mc:AlternateContent xmlns:mc="http://schemas.openxmlformats.org/markup-compatibility/2006">
          <mc:Choice Requires="x14">
            <control shapeId="17445" r:id="rId20" name="Check Box 37">
              <controlPr defaultSize="0" autoFill="0" autoLine="0" autoPict="0">
                <anchor moveWithCells="1">
                  <from>
                    <xdr:col>7</xdr:col>
                    <xdr:colOff>57150</xdr:colOff>
                    <xdr:row>10</xdr:row>
                    <xdr:rowOff>28575</xdr:rowOff>
                  </from>
                  <to>
                    <xdr:col>7</xdr:col>
                    <xdr:colOff>695325</xdr:colOff>
                    <xdr:row>10</xdr:row>
                    <xdr:rowOff>161925</xdr:rowOff>
                  </to>
                </anchor>
              </controlPr>
            </control>
          </mc:Choice>
        </mc:AlternateContent>
        <mc:AlternateContent xmlns:mc="http://schemas.openxmlformats.org/markup-compatibility/2006">
          <mc:Choice Requires="x14">
            <control shapeId="17456" r:id="rId21" name="Check Box 48">
              <controlPr defaultSize="0" autoFill="0" autoLine="0" autoPict="0">
                <anchor moveWithCells="1">
                  <from>
                    <xdr:col>4</xdr:col>
                    <xdr:colOff>85725</xdr:colOff>
                    <xdr:row>45</xdr:row>
                    <xdr:rowOff>28575</xdr:rowOff>
                  </from>
                  <to>
                    <xdr:col>4</xdr:col>
                    <xdr:colOff>685800</xdr:colOff>
                    <xdr:row>45</xdr:row>
                    <xdr:rowOff>171450</xdr:rowOff>
                  </to>
                </anchor>
              </controlPr>
            </control>
          </mc:Choice>
        </mc:AlternateContent>
        <mc:AlternateContent xmlns:mc="http://schemas.openxmlformats.org/markup-compatibility/2006">
          <mc:Choice Requires="x14">
            <control shapeId="17457" r:id="rId22" name="Check Box 49">
              <controlPr defaultSize="0" autoFill="0" autoLine="0" autoPict="0">
                <anchor moveWithCells="1">
                  <from>
                    <xdr:col>5</xdr:col>
                    <xdr:colOff>47625</xdr:colOff>
                    <xdr:row>45</xdr:row>
                    <xdr:rowOff>28575</xdr:rowOff>
                  </from>
                  <to>
                    <xdr:col>5</xdr:col>
                    <xdr:colOff>666750</xdr:colOff>
                    <xdr:row>45</xdr:row>
                    <xdr:rowOff>171450</xdr:rowOff>
                  </to>
                </anchor>
              </controlPr>
            </control>
          </mc:Choice>
        </mc:AlternateContent>
        <mc:AlternateContent xmlns:mc="http://schemas.openxmlformats.org/markup-compatibility/2006">
          <mc:Choice Requires="x14">
            <control shapeId="17458" r:id="rId23" name="Check Box 50">
              <controlPr defaultSize="0" autoFill="0" autoLine="0" autoPict="0">
                <anchor moveWithCells="1">
                  <from>
                    <xdr:col>6</xdr:col>
                    <xdr:colOff>47625</xdr:colOff>
                    <xdr:row>45</xdr:row>
                    <xdr:rowOff>28575</xdr:rowOff>
                  </from>
                  <to>
                    <xdr:col>6</xdr:col>
                    <xdr:colOff>628650</xdr:colOff>
                    <xdr:row>45</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4:O61"/>
  <sheetViews>
    <sheetView workbookViewId="0">
      <selection activeCell="F28" sqref="F28:H29"/>
    </sheetView>
  </sheetViews>
  <sheetFormatPr baseColWidth="10" defaultRowHeight="15"/>
  <cols>
    <col min="5" max="5" width="12.7109375" customWidth="1"/>
    <col min="8" max="8" width="13.42578125" customWidth="1"/>
    <col min="10" max="10" width="11.140625" customWidth="1"/>
    <col min="11" max="11" width="26.140625" hidden="1" customWidth="1"/>
    <col min="12" max="12" width="27.42578125" hidden="1" customWidth="1"/>
    <col min="13" max="15" width="11.42578125" customWidth="1"/>
  </cols>
  <sheetData>
    <row r="4" spans="1:9" ht="12" customHeight="1">
      <c r="A4" s="140"/>
      <c r="B4" s="140"/>
      <c r="C4" s="140"/>
      <c r="D4" s="140"/>
      <c r="E4" s="140"/>
      <c r="F4" s="140"/>
      <c r="G4" s="140"/>
      <c r="H4" s="140"/>
      <c r="I4" s="140"/>
    </row>
    <row r="5" spans="1:9" ht="14.25" customHeight="1">
      <c r="A5" s="281" t="s">
        <v>280</v>
      </c>
      <c r="B5" s="281"/>
      <c r="C5" s="281"/>
      <c r="D5" s="281"/>
      <c r="E5" s="281"/>
      <c r="F5" s="281"/>
      <c r="G5" s="281"/>
      <c r="H5" s="281"/>
      <c r="I5" s="281"/>
    </row>
    <row r="6" spans="1:9" ht="12" customHeight="1">
      <c r="H6" s="79"/>
    </row>
    <row r="7" spans="1:9" ht="30.75" customHeight="1">
      <c r="B7" s="323"/>
      <c r="C7" s="323"/>
      <c r="D7" s="324" t="s">
        <v>278</v>
      </c>
      <c r="E7" s="324"/>
      <c r="F7" s="324" t="s">
        <v>279</v>
      </c>
      <c r="G7" s="324"/>
      <c r="H7" s="82" t="s">
        <v>166</v>
      </c>
    </row>
    <row r="8" spans="1:9">
      <c r="B8" s="317" t="s">
        <v>167</v>
      </c>
      <c r="C8" s="317"/>
      <c r="D8" s="317">
        <v>22</v>
      </c>
      <c r="E8" s="317"/>
      <c r="F8" s="317">
        <v>13</v>
      </c>
      <c r="G8" s="317"/>
      <c r="H8" s="82">
        <f>SUM(D8:G8)</f>
        <v>35</v>
      </c>
    </row>
    <row r="9" spans="1:9">
      <c r="B9" s="317" t="s">
        <v>168</v>
      </c>
      <c r="C9" s="317"/>
      <c r="D9" s="317">
        <v>20</v>
      </c>
      <c r="E9" s="317"/>
      <c r="F9" s="317">
        <v>13</v>
      </c>
      <c r="G9" s="317"/>
      <c r="H9" s="82">
        <f t="shared" ref="H9:H15" si="0">SUM(D9:G9)</f>
        <v>33</v>
      </c>
    </row>
    <row r="10" spans="1:9">
      <c r="B10" s="317" t="s">
        <v>169</v>
      </c>
      <c r="C10" s="317"/>
      <c r="D10" s="317">
        <v>10</v>
      </c>
      <c r="E10" s="317"/>
      <c r="F10" s="316"/>
      <c r="G10" s="316"/>
      <c r="H10" s="82">
        <f t="shared" si="0"/>
        <v>10</v>
      </c>
    </row>
    <row r="11" spans="1:9">
      <c r="B11" s="317" t="s">
        <v>170</v>
      </c>
      <c r="C11" s="317"/>
      <c r="D11" s="317">
        <v>10</v>
      </c>
      <c r="E11" s="317"/>
      <c r="F11" s="316"/>
      <c r="G11" s="316"/>
      <c r="H11" s="82">
        <f t="shared" si="0"/>
        <v>10</v>
      </c>
    </row>
    <row r="12" spans="1:9">
      <c r="B12" s="325" t="s">
        <v>171</v>
      </c>
      <c r="C12" s="325"/>
      <c r="D12" s="316"/>
      <c r="E12" s="316"/>
      <c r="F12" s="317">
        <v>9</v>
      </c>
      <c r="G12" s="317"/>
      <c r="H12" s="82">
        <f t="shared" si="0"/>
        <v>9</v>
      </c>
    </row>
    <row r="13" spans="1:9">
      <c r="B13" s="317" t="s">
        <v>172</v>
      </c>
      <c r="C13" s="317"/>
      <c r="D13" s="316"/>
      <c r="E13" s="316"/>
      <c r="F13" s="317">
        <v>11</v>
      </c>
      <c r="G13" s="317"/>
      <c r="H13" s="82">
        <f t="shared" si="0"/>
        <v>11</v>
      </c>
    </row>
    <row r="14" spans="1:9">
      <c r="B14" s="317" t="s">
        <v>173</v>
      </c>
      <c r="C14" s="317"/>
      <c r="D14" s="317">
        <v>17</v>
      </c>
      <c r="E14" s="317"/>
      <c r="F14" s="316"/>
      <c r="G14" s="316"/>
      <c r="H14" s="82">
        <f t="shared" si="0"/>
        <v>17</v>
      </c>
    </row>
    <row r="15" spans="1:9">
      <c r="B15" s="319" t="s">
        <v>174</v>
      </c>
      <c r="C15" s="320"/>
      <c r="D15" s="319">
        <v>22</v>
      </c>
      <c r="E15" s="320"/>
      <c r="F15" s="321"/>
      <c r="G15" s="322"/>
      <c r="H15" s="82">
        <f t="shared" si="0"/>
        <v>22</v>
      </c>
    </row>
    <row r="16" spans="1:9">
      <c r="B16" s="318" t="s">
        <v>175</v>
      </c>
      <c r="C16" s="318"/>
      <c r="D16" s="318">
        <f>SUM(D8:E15)</f>
        <v>101</v>
      </c>
      <c r="E16" s="318"/>
      <c r="F16" s="318">
        <f>SUM(F8:G15)</f>
        <v>46</v>
      </c>
      <c r="G16" s="318"/>
      <c r="H16" s="81">
        <f>SUM(H8:H15)</f>
        <v>147</v>
      </c>
    </row>
    <row r="17" spans="1:15" ht="12" customHeight="1">
      <c r="H17" s="79"/>
    </row>
    <row r="18" spans="1:15" ht="27.75" customHeight="1">
      <c r="A18" s="78"/>
      <c r="B18" s="78"/>
      <c r="C18" s="78"/>
      <c r="D18" s="78"/>
      <c r="E18" s="78"/>
      <c r="F18" s="78"/>
      <c r="G18" s="78"/>
      <c r="H18" s="78"/>
      <c r="I18" s="78"/>
    </row>
    <row r="19" spans="1:15" ht="12" customHeight="1"/>
    <row r="20" spans="1:15">
      <c r="A20" s="297"/>
      <c r="B20" s="297"/>
      <c r="C20" s="297"/>
      <c r="D20" s="297"/>
      <c r="E20" s="297"/>
      <c r="F20" s="297"/>
      <c r="G20" s="297"/>
      <c r="H20" s="297"/>
      <c r="I20" s="297"/>
    </row>
    <row r="21" spans="1:15">
      <c r="A21" s="162"/>
      <c r="B21" s="162"/>
      <c r="C21" s="162"/>
      <c r="D21" s="162"/>
      <c r="E21" s="162"/>
      <c r="F21" s="162"/>
      <c r="G21" s="162"/>
      <c r="H21" s="162"/>
      <c r="I21" s="162"/>
    </row>
    <row r="22" spans="1:15" ht="14.25" customHeight="1">
      <c r="A22" s="281" t="s">
        <v>16</v>
      </c>
      <c r="B22" s="281"/>
      <c r="C22" s="281"/>
      <c r="D22" s="281"/>
      <c r="E22" s="281"/>
      <c r="F22" s="281"/>
      <c r="G22" s="281"/>
      <c r="H22" s="281"/>
      <c r="I22" s="281"/>
    </row>
    <row r="23" spans="1:15" ht="6.75" customHeight="1">
      <c r="A23" s="70"/>
      <c r="B23" s="70"/>
      <c r="C23" s="70"/>
      <c r="D23" s="70"/>
      <c r="E23" s="70"/>
      <c r="F23" s="70"/>
      <c r="G23" s="70"/>
      <c r="H23" s="70"/>
      <c r="I23" s="70"/>
    </row>
    <row r="24" spans="1:15" ht="13.5" customHeight="1">
      <c r="A24" s="297" t="s">
        <v>150</v>
      </c>
      <c r="B24" s="297"/>
      <c r="C24" s="297"/>
      <c r="D24" s="297"/>
      <c r="E24" s="297"/>
      <c r="F24" s="297"/>
      <c r="G24" s="297"/>
      <c r="H24" s="297"/>
      <c r="I24" s="297"/>
    </row>
    <row r="25" spans="1:15" ht="13.5" customHeight="1">
      <c r="B25" s="298" t="s">
        <v>255</v>
      </c>
      <c r="C25" s="298"/>
      <c r="D25" s="298"/>
      <c r="E25" s="298"/>
      <c r="F25" s="298"/>
      <c r="G25" s="298"/>
      <c r="H25" s="298"/>
    </row>
    <row r="26" spans="1:15" ht="15" customHeight="1">
      <c r="A26" s="299" t="s">
        <v>17</v>
      </c>
      <c r="B26" s="300"/>
      <c r="C26" s="301"/>
      <c r="D26" s="308" t="s">
        <v>18</v>
      </c>
      <c r="E26" s="308" t="s">
        <v>151</v>
      </c>
      <c r="F26" s="308" t="s">
        <v>19</v>
      </c>
      <c r="G26" s="308" t="s">
        <v>20</v>
      </c>
      <c r="H26" s="308" t="s">
        <v>21</v>
      </c>
    </row>
    <row r="27" spans="1:15" ht="38.25" customHeight="1">
      <c r="A27" s="302"/>
      <c r="B27" s="303"/>
      <c r="C27" s="304"/>
      <c r="D27" s="309"/>
      <c r="E27" s="309"/>
      <c r="F27" s="309"/>
      <c r="G27" s="309"/>
      <c r="H27" s="309"/>
    </row>
    <row r="28" spans="1:15">
      <c r="A28" s="302"/>
      <c r="B28" s="303"/>
      <c r="C28" s="304"/>
      <c r="D28" s="310"/>
      <c r="E28" s="311"/>
      <c r="F28" s="310" t="s">
        <v>20</v>
      </c>
      <c r="G28" s="314"/>
      <c r="H28" s="311"/>
      <c r="I28" s="160"/>
      <c r="J28" s="160"/>
      <c r="K28" s="161" t="s">
        <v>18</v>
      </c>
      <c r="L28" s="161" t="s">
        <v>19</v>
      </c>
      <c r="M28" s="161"/>
      <c r="N28" s="161"/>
      <c r="O28" s="160"/>
    </row>
    <row r="29" spans="1:15">
      <c r="A29" s="305"/>
      <c r="B29" s="306"/>
      <c r="C29" s="307"/>
      <c r="D29" s="312"/>
      <c r="E29" s="313"/>
      <c r="F29" s="312"/>
      <c r="G29" s="315"/>
      <c r="H29" s="313"/>
      <c r="K29" s="83" t="s">
        <v>151</v>
      </c>
      <c r="L29" s="83" t="s">
        <v>20</v>
      </c>
      <c r="M29" s="83"/>
      <c r="N29" s="83"/>
    </row>
    <row r="30" spans="1:15" ht="37.5" customHeight="1">
      <c r="A30" s="285" t="s">
        <v>22</v>
      </c>
      <c r="B30" s="286"/>
      <c r="C30" s="287"/>
      <c r="D30" s="288" t="s">
        <v>23</v>
      </c>
      <c r="E30" s="289"/>
      <c r="F30" s="290" t="s">
        <v>301</v>
      </c>
      <c r="G30" s="291"/>
      <c r="H30" s="292"/>
      <c r="K30" s="83"/>
      <c r="L30" s="83" t="s">
        <v>109</v>
      </c>
      <c r="M30" s="83"/>
      <c r="N30" s="83"/>
    </row>
    <row r="31" spans="1:15" ht="43.5" customHeight="1">
      <c r="A31" s="293" t="s">
        <v>351</v>
      </c>
      <c r="B31" s="293"/>
      <c r="C31" s="293"/>
      <c r="D31" s="293"/>
      <c r="E31" s="293"/>
      <c r="F31" s="293"/>
      <c r="G31" s="293"/>
      <c r="H31" s="293"/>
    </row>
    <row r="32" spans="1:15" ht="15" customHeight="1">
      <c r="A32" s="294" t="s">
        <v>152</v>
      </c>
      <c r="B32" s="294"/>
      <c r="C32" s="294"/>
      <c r="D32" s="294"/>
      <c r="E32" s="294"/>
      <c r="F32" s="294"/>
      <c r="G32" s="294"/>
      <c r="H32" s="294"/>
      <c r="I32" s="294"/>
    </row>
    <row r="33" spans="1:9" ht="15" customHeight="1">
      <c r="A33" s="294"/>
      <c r="B33" s="294"/>
      <c r="C33" s="294"/>
      <c r="D33" s="294"/>
      <c r="E33" s="294"/>
      <c r="F33" s="294"/>
      <c r="G33" s="294"/>
      <c r="H33" s="294"/>
      <c r="I33" s="294"/>
    </row>
    <row r="34" spans="1:9">
      <c r="A34" s="78"/>
      <c r="B34" s="78"/>
      <c r="C34" s="78"/>
      <c r="D34" s="78"/>
      <c r="E34" s="78"/>
      <c r="F34" s="78"/>
      <c r="G34" s="78"/>
      <c r="H34" s="78"/>
      <c r="I34" s="78"/>
    </row>
    <row r="35" spans="1:9">
      <c r="A35" s="78"/>
      <c r="B35" s="78"/>
      <c r="C35" s="78"/>
      <c r="D35" s="78"/>
      <c r="E35" s="78"/>
      <c r="F35" s="78"/>
      <c r="G35" s="78"/>
      <c r="H35" s="78"/>
      <c r="I35" s="78"/>
    </row>
    <row r="36" spans="1:9" ht="14.25" customHeight="1">
      <c r="A36" s="281" t="s">
        <v>16</v>
      </c>
      <c r="B36" s="281"/>
      <c r="C36" s="281"/>
      <c r="D36" s="281"/>
      <c r="E36" s="281"/>
      <c r="F36" s="281"/>
      <c r="G36" s="281"/>
      <c r="H36" s="281"/>
      <c r="I36" s="281"/>
    </row>
    <row r="37" spans="1:9" ht="6.75" customHeight="1">
      <c r="A37" s="70"/>
      <c r="B37" s="70"/>
      <c r="C37" s="70"/>
      <c r="D37" s="70"/>
      <c r="E37" s="70"/>
      <c r="F37" s="70"/>
      <c r="G37" s="70"/>
      <c r="H37" s="70"/>
      <c r="I37" s="70"/>
    </row>
    <row r="38" spans="1:9">
      <c r="A38" s="284" t="s">
        <v>355</v>
      </c>
      <c r="B38" s="284"/>
      <c r="C38" s="284"/>
      <c r="D38" s="284"/>
      <c r="E38" s="284"/>
      <c r="F38" s="284"/>
      <c r="G38" s="284"/>
      <c r="H38" s="284"/>
      <c r="I38" s="284"/>
    </row>
    <row r="39" spans="1:9" s="36" customFormat="1">
      <c r="A39" s="78"/>
      <c r="B39" s="78"/>
      <c r="C39" s="78"/>
      <c r="D39" s="78"/>
      <c r="E39" s="78"/>
      <c r="F39" s="78"/>
      <c r="G39" s="78"/>
      <c r="H39" s="78"/>
      <c r="I39" s="78"/>
    </row>
    <row r="40" spans="1:9" s="36" customFormat="1">
      <c r="A40" s="14" t="s">
        <v>352</v>
      </c>
      <c r="B40" s="186"/>
      <c r="C40" s="186"/>
      <c r="D40" s="295"/>
      <c r="E40" s="295"/>
      <c r="F40" s="295"/>
      <c r="G40" s="296"/>
      <c r="H40" s="296"/>
      <c r="I40" s="296"/>
    </row>
    <row r="41" spans="1:9" s="36" customFormat="1">
      <c r="A41" s="186"/>
      <c r="B41" s="187"/>
      <c r="C41" s="187"/>
      <c r="D41" s="186"/>
      <c r="E41" s="32"/>
      <c r="F41" s="173"/>
      <c r="G41" s="173"/>
      <c r="H41" s="173"/>
      <c r="I41" s="173"/>
    </row>
    <row r="42" spans="1:9" s="36" customFormat="1">
      <c r="A42" s="282" t="s">
        <v>353</v>
      </c>
      <c r="B42" s="282"/>
      <c r="C42" s="283"/>
      <c r="D42" s="188"/>
      <c r="E42" s="193"/>
      <c r="F42" s="192"/>
      <c r="G42" s="173"/>
      <c r="H42" s="173"/>
      <c r="I42" s="173"/>
    </row>
    <row r="43" spans="1:9" s="36" customFormat="1">
      <c r="A43" s="186"/>
      <c r="B43" s="187"/>
      <c r="C43" s="187"/>
      <c r="D43" s="186"/>
      <c r="E43" s="32"/>
      <c r="F43" s="173"/>
      <c r="G43" s="173"/>
      <c r="H43" s="173"/>
      <c r="I43" s="173"/>
    </row>
    <row r="44" spans="1:9">
      <c r="A44" s="14" t="s">
        <v>354</v>
      </c>
      <c r="B44" s="187"/>
      <c r="C44" s="187"/>
      <c r="D44" s="186"/>
      <c r="E44" s="32"/>
      <c r="F44" s="173"/>
      <c r="G44" s="173"/>
      <c r="H44" s="173"/>
      <c r="I44" s="173"/>
    </row>
    <row r="45" spans="1:9">
      <c r="A45" s="78"/>
      <c r="B45" s="78"/>
      <c r="C45" s="78"/>
      <c r="D45" s="78"/>
      <c r="E45" s="166"/>
      <c r="F45" s="78"/>
      <c r="G45" s="78"/>
      <c r="H45" s="78"/>
      <c r="I45" s="78"/>
    </row>
    <row r="46" spans="1:9">
      <c r="A46" s="78"/>
      <c r="B46" s="78"/>
      <c r="C46" s="78"/>
      <c r="D46" s="78"/>
      <c r="E46" s="166"/>
      <c r="F46" s="78"/>
      <c r="G46" s="78"/>
      <c r="H46" s="78"/>
      <c r="I46" s="78"/>
    </row>
    <row r="47" spans="1:9">
      <c r="A47" s="78"/>
      <c r="B47" s="78"/>
      <c r="C47" s="78"/>
      <c r="D47" s="78"/>
      <c r="E47" s="166"/>
      <c r="F47" s="78"/>
      <c r="G47" s="78"/>
      <c r="H47" s="78"/>
      <c r="I47" s="78"/>
    </row>
    <row r="48" spans="1:9">
      <c r="A48" s="78"/>
      <c r="B48" s="78"/>
      <c r="C48" s="78"/>
      <c r="D48" s="78"/>
      <c r="E48" s="166"/>
      <c r="F48" s="78"/>
      <c r="G48" s="78"/>
      <c r="H48" s="78"/>
      <c r="I48" s="78"/>
    </row>
    <row r="49" spans="1:9">
      <c r="A49" s="78"/>
      <c r="B49" s="78"/>
      <c r="C49" s="78"/>
      <c r="D49" s="78"/>
      <c r="E49" s="166"/>
      <c r="F49" s="78"/>
      <c r="G49" s="78"/>
      <c r="H49" s="78"/>
      <c r="I49" s="78"/>
    </row>
    <row r="50" spans="1:9">
      <c r="A50" s="78"/>
      <c r="B50" s="78"/>
      <c r="C50" s="78"/>
      <c r="D50" s="78"/>
      <c r="E50" s="166"/>
      <c r="F50" s="78"/>
      <c r="G50" s="78"/>
      <c r="H50" s="78"/>
      <c r="I50" s="78"/>
    </row>
    <row r="51" spans="1:9">
      <c r="A51" s="78"/>
      <c r="B51" s="78"/>
      <c r="C51" s="78"/>
      <c r="D51" s="78"/>
      <c r="E51" s="166"/>
      <c r="F51" s="78"/>
      <c r="G51" s="78"/>
      <c r="H51" s="78"/>
      <c r="I51" s="78"/>
    </row>
    <row r="52" spans="1:9">
      <c r="A52" s="78"/>
      <c r="B52" s="78"/>
      <c r="C52" s="78"/>
      <c r="D52" s="78"/>
      <c r="E52" s="166"/>
      <c r="F52" s="78"/>
      <c r="G52" s="78"/>
      <c r="H52" s="78"/>
      <c r="I52" s="78"/>
    </row>
    <row r="53" spans="1:9">
      <c r="E53" s="27"/>
    </row>
    <row r="54" spans="1:9">
      <c r="E54" s="27"/>
    </row>
    <row r="55" spans="1:9">
      <c r="E55" s="27"/>
    </row>
    <row r="56" spans="1:9">
      <c r="E56" s="27"/>
    </row>
    <row r="57" spans="1:9">
      <c r="E57" s="27"/>
    </row>
    <row r="58" spans="1:9">
      <c r="E58" s="27"/>
    </row>
    <row r="59" spans="1:9">
      <c r="E59" s="27"/>
    </row>
    <row r="60" spans="1:9">
      <c r="E60" s="27"/>
    </row>
    <row r="61" spans="1:9">
      <c r="H61" t="s">
        <v>338</v>
      </c>
    </row>
  </sheetData>
  <sheetProtection password="CC0A" sheet="1" objects="1" scenarios="1"/>
  <customSheetViews>
    <customSheetView guid="{BC11E304-D647-4D35-9339-98955CD8DE9B}" topLeftCell="A28">
      <selection activeCell="H22" sqref="H22"/>
      <pageMargins left="0.25" right="0.25" top="0.75" bottom="0.75" header="0.3" footer="0.3"/>
      <pageSetup paperSize="9" scale="90" orientation="portrait" horizontalDpi="4294967295" verticalDpi="4294967295" r:id="rId1"/>
    </customSheetView>
  </customSheetViews>
  <mergeCells count="53">
    <mergeCell ref="A20:I20"/>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A5:I5"/>
    <mergeCell ref="B7:C7"/>
    <mergeCell ref="D7:E7"/>
    <mergeCell ref="F7:G7"/>
    <mergeCell ref="B8:C8"/>
    <mergeCell ref="D13:E13"/>
    <mergeCell ref="F13:G13"/>
    <mergeCell ref="B16:C16"/>
    <mergeCell ref="D16:E16"/>
    <mergeCell ref="F16:G16"/>
    <mergeCell ref="B14:C14"/>
    <mergeCell ref="D14:E14"/>
    <mergeCell ref="F14:G14"/>
    <mergeCell ref="B15:C15"/>
    <mergeCell ref="D15:E15"/>
    <mergeCell ref="F15:G15"/>
    <mergeCell ref="A22:I22"/>
    <mergeCell ref="A24:I24"/>
    <mergeCell ref="B25:H25"/>
    <mergeCell ref="A26:C29"/>
    <mergeCell ref="D26:D27"/>
    <mergeCell ref="E26:E27"/>
    <mergeCell ref="F26:F27"/>
    <mergeCell ref="G26:G27"/>
    <mergeCell ref="H26:H27"/>
    <mergeCell ref="D28:E29"/>
    <mergeCell ref="F28:H29"/>
    <mergeCell ref="A42:C42"/>
    <mergeCell ref="A36:I36"/>
    <mergeCell ref="A38:I38"/>
    <mergeCell ref="A30:C30"/>
    <mergeCell ref="D30:E30"/>
    <mergeCell ref="F30:H30"/>
    <mergeCell ref="A31:H31"/>
    <mergeCell ref="A32:I33"/>
    <mergeCell ref="D40:F40"/>
    <mergeCell ref="G40:I40"/>
  </mergeCells>
  <dataValidations count="2">
    <dataValidation type="list" allowBlank="1" showInputMessage="1" showErrorMessage="1" sqref="D28:E29">
      <formula1>$K$27:$K$29</formula1>
    </dataValidation>
    <dataValidation type="list" allowBlank="1" showInputMessage="1" showErrorMessage="1" sqref="F28:H29">
      <formula1>$L$27:$L$30</formula1>
    </dataValidation>
  </dataValidations>
  <printOptions horizontalCentered="1"/>
  <pageMargins left="0.19685039370078741" right="0.19685039370078741" top="0.19685039370078741" bottom="0.19685039370078741" header="0.19685039370078741" footer="0.19685039370078741"/>
  <pageSetup paperSize="9" scale="85" orientation="portrait" r:id="rId2"/>
  <drawing r:id="rId3"/>
  <legacyDrawing r:id="rId4"/>
  <oleObjects>
    <mc:AlternateContent xmlns:mc="http://schemas.openxmlformats.org/markup-compatibility/2006">
      <mc:Choice Requires="x14">
        <oleObject shapeId="2053" r:id="rId5">
          <objectPr defaultSize="0" autoPict="0" r:id="rId6">
            <anchor moveWithCells="1" sizeWithCells="1">
              <from>
                <xdr:col>0</xdr:col>
                <xdr:colOff>66675</xdr:colOff>
                <xdr:row>0</xdr:row>
                <xdr:rowOff>47625</xdr:rowOff>
              </from>
              <to>
                <xdr:col>0</xdr:col>
                <xdr:colOff>400050</xdr:colOff>
                <xdr:row>2</xdr:row>
                <xdr:rowOff>142875</xdr:rowOff>
              </to>
            </anchor>
          </objectPr>
        </oleObject>
      </mc:Choice>
      <mc:Fallback>
        <oleObject shapeId="2053" r:id="rId5"/>
      </mc:Fallback>
    </mc:AlternateContent>
  </oleObjects>
  <mc:AlternateContent xmlns:mc="http://schemas.openxmlformats.org/markup-compatibility/2006">
    <mc:Choice Requires="x14">
      <controls>
        <mc:AlternateContent xmlns:mc="http://schemas.openxmlformats.org/markup-compatibility/2006">
          <mc:Choice Requires="x14">
            <control shapeId="2057" r:id="rId7" name="Check Box 9">
              <controlPr defaultSize="0" autoFill="0" autoLine="0" autoPict="0">
                <anchor moveWithCells="1">
                  <from>
                    <xdr:col>3</xdr:col>
                    <xdr:colOff>95250</xdr:colOff>
                    <xdr:row>39</xdr:row>
                    <xdr:rowOff>28575</xdr:rowOff>
                  </from>
                  <to>
                    <xdr:col>5</xdr:col>
                    <xdr:colOff>561975</xdr:colOff>
                    <xdr:row>39</xdr:row>
                    <xdr:rowOff>161925</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5</xdr:col>
                    <xdr:colOff>38100</xdr:colOff>
                    <xdr:row>43</xdr:row>
                    <xdr:rowOff>28575</xdr:rowOff>
                  </from>
                  <to>
                    <xdr:col>5</xdr:col>
                    <xdr:colOff>638175</xdr:colOff>
                    <xdr:row>43</xdr:row>
                    <xdr:rowOff>171450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4</xdr:col>
                    <xdr:colOff>38100</xdr:colOff>
                    <xdr:row>43</xdr:row>
                    <xdr:rowOff>28575</xdr:rowOff>
                  </from>
                  <to>
                    <xdr:col>4</xdr:col>
                    <xdr:colOff>571500</xdr:colOff>
                    <xdr:row>43</xdr:row>
                    <xdr:rowOff>171450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6</xdr:col>
                    <xdr:colOff>66675</xdr:colOff>
                    <xdr:row>39</xdr:row>
                    <xdr:rowOff>28575</xdr:rowOff>
                  </from>
                  <to>
                    <xdr:col>8</xdr:col>
                    <xdr:colOff>685800</xdr:colOff>
                    <xdr:row>39</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I57"/>
  <sheetViews>
    <sheetView zoomScale="130" zoomScaleNormal="130" workbookViewId="0">
      <selection activeCell="A42" sqref="A42:B42"/>
    </sheetView>
  </sheetViews>
  <sheetFormatPr baseColWidth="10" defaultRowHeight="15"/>
  <sheetData>
    <row r="1" spans="1:9">
      <c r="A1" s="334" t="s">
        <v>180</v>
      </c>
      <c r="B1" s="334"/>
      <c r="C1" s="334"/>
      <c r="D1" s="334"/>
      <c r="E1" s="334"/>
      <c r="F1" s="334"/>
      <c r="G1" s="334"/>
      <c r="H1" s="334"/>
      <c r="I1" s="334"/>
    </row>
    <row r="2" spans="1:9" ht="24" customHeight="1">
      <c r="A2" s="334"/>
      <c r="B2" s="334"/>
      <c r="C2" s="334"/>
      <c r="D2" s="334"/>
      <c r="E2" s="334"/>
      <c r="F2" s="334"/>
      <c r="G2" s="334"/>
      <c r="H2" s="334"/>
      <c r="I2" s="334"/>
    </row>
    <row r="5" spans="1:9">
      <c r="A5" s="335" t="s">
        <v>92</v>
      </c>
      <c r="B5" s="335"/>
      <c r="C5" s="335"/>
      <c r="D5" s="335"/>
      <c r="E5" s="335"/>
      <c r="F5" s="335"/>
      <c r="G5" s="335"/>
      <c r="H5" s="335"/>
      <c r="I5" s="335"/>
    </row>
    <row r="6" spans="1:9">
      <c r="A6" s="223" t="s">
        <v>93</v>
      </c>
      <c r="B6" s="223"/>
      <c r="C6" s="223"/>
      <c r="D6" s="223"/>
      <c r="E6" s="223"/>
      <c r="F6" s="223"/>
      <c r="G6" s="223"/>
      <c r="H6" s="223"/>
      <c r="I6" s="223"/>
    </row>
    <row r="7" spans="1:9" ht="17.25" customHeight="1">
      <c r="A7" s="336" t="s">
        <v>361</v>
      </c>
      <c r="B7" s="336"/>
      <c r="C7" s="197"/>
      <c r="D7" s="197"/>
      <c r="E7" s="197"/>
      <c r="F7" s="197"/>
      <c r="G7" s="197"/>
      <c r="H7" s="197"/>
      <c r="I7" s="197"/>
    </row>
    <row r="8" spans="1:9" ht="15" customHeight="1">
      <c r="A8" s="336" t="s">
        <v>362</v>
      </c>
      <c r="B8" s="336"/>
      <c r="C8" s="336"/>
      <c r="D8" s="336"/>
      <c r="E8" s="336"/>
      <c r="F8" s="336"/>
      <c r="G8" s="336"/>
      <c r="H8" s="336"/>
      <c r="I8" s="336"/>
    </row>
    <row r="9" spans="1:9" ht="15" customHeight="1">
      <c r="A9" s="336"/>
      <c r="B9" s="336"/>
      <c r="C9" s="336"/>
      <c r="D9" s="336"/>
      <c r="E9" s="336"/>
      <c r="F9" s="336"/>
      <c r="G9" s="336"/>
      <c r="H9" s="336"/>
      <c r="I9" s="336"/>
    </row>
    <row r="10" spans="1:9" ht="17.25" customHeight="1">
      <c r="A10" s="336"/>
      <c r="B10" s="336"/>
      <c r="C10" s="336"/>
      <c r="D10" s="336"/>
      <c r="E10" s="336"/>
      <c r="F10" s="336"/>
      <c r="G10" s="197"/>
      <c r="H10" s="197"/>
      <c r="I10" s="197"/>
    </row>
    <row r="11" spans="1:9" ht="17.25" customHeight="1">
      <c r="A11" s="336"/>
      <c r="B11" s="336"/>
      <c r="C11" s="336"/>
      <c r="D11" s="336"/>
      <c r="E11" s="336"/>
      <c r="F11" s="336"/>
      <c r="G11" s="336"/>
      <c r="H11" s="197"/>
      <c r="I11" s="197"/>
    </row>
    <row r="12" spans="1:9" ht="15" customHeight="1">
      <c r="A12" s="147"/>
      <c r="B12" s="147"/>
      <c r="C12" s="147"/>
      <c r="D12" s="147"/>
      <c r="E12" s="147"/>
      <c r="F12" s="147"/>
      <c r="G12" s="147"/>
      <c r="H12" s="147"/>
      <c r="I12" s="147"/>
    </row>
    <row r="13" spans="1:9" ht="17.25" customHeight="1">
      <c r="A13" s="335" t="s">
        <v>94</v>
      </c>
      <c r="B13" s="335"/>
      <c r="C13" s="335"/>
      <c r="D13" s="335"/>
      <c r="E13" s="335"/>
      <c r="F13" s="335"/>
      <c r="G13" s="335"/>
      <c r="H13" s="335"/>
      <c r="I13" s="335"/>
    </row>
    <row r="14" spans="1:9" ht="13.5" customHeight="1"/>
    <row r="15" spans="1:9" s="3" customFormat="1" ht="20.25" customHeight="1">
      <c r="A15" s="331" t="s">
        <v>284</v>
      </c>
      <c r="B15" s="331"/>
      <c r="C15" s="331"/>
      <c r="D15" s="331"/>
      <c r="E15" s="331"/>
      <c r="F15" s="331"/>
      <c r="G15" s="331"/>
      <c r="H15" s="331"/>
      <c r="I15" s="331"/>
    </row>
    <row r="16" spans="1:9">
      <c r="B16" s="332" t="s">
        <v>283</v>
      </c>
      <c r="C16" s="332"/>
      <c r="D16" s="332"/>
    </row>
    <row r="17" spans="2:9" s="6" customFormat="1" ht="12.75">
      <c r="B17" s="333" t="s">
        <v>153</v>
      </c>
      <c r="C17" s="333"/>
      <c r="D17" s="333"/>
      <c r="E17" s="333"/>
      <c r="F17" s="333"/>
      <c r="G17" s="333"/>
      <c r="H17" s="333"/>
      <c r="I17" s="333"/>
    </row>
    <row r="18" spans="2:9" s="6" customFormat="1" ht="12.75">
      <c r="B18" s="333" t="s">
        <v>154</v>
      </c>
      <c r="C18" s="333"/>
      <c r="D18" s="333"/>
      <c r="E18" s="333"/>
      <c r="F18" s="333"/>
      <c r="G18" s="333"/>
      <c r="H18" s="333"/>
      <c r="I18" s="333"/>
    </row>
    <row r="19" spans="2:9" s="6" customFormat="1" ht="12.75">
      <c r="B19" s="333" t="s">
        <v>183</v>
      </c>
      <c r="C19" s="333"/>
      <c r="D19" s="333"/>
      <c r="E19" s="333"/>
      <c r="F19" s="333"/>
      <c r="G19" s="333"/>
      <c r="H19" s="333"/>
      <c r="I19" s="333"/>
    </row>
    <row r="20" spans="2:9" s="6" customFormat="1" ht="42" customHeight="1">
      <c r="B20" s="328" t="s">
        <v>155</v>
      </c>
      <c r="C20" s="328"/>
      <c r="D20" s="328"/>
      <c r="E20" s="328"/>
      <c r="F20" s="328"/>
      <c r="G20" s="328"/>
      <c r="H20" s="328"/>
      <c r="I20" s="328"/>
    </row>
    <row r="21" spans="2:9" s="6" customFormat="1" ht="27" customHeight="1">
      <c r="B21" s="328" t="s">
        <v>95</v>
      </c>
      <c r="C21" s="328"/>
      <c r="D21" s="328"/>
      <c r="E21" s="328"/>
      <c r="F21" s="328"/>
      <c r="G21" s="328"/>
      <c r="H21" s="328"/>
      <c r="I21" s="328"/>
    </row>
    <row r="22" spans="2:9" s="6" customFormat="1" ht="12.75">
      <c r="B22" s="328" t="s">
        <v>96</v>
      </c>
      <c r="C22" s="328"/>
      <c r="D22" s="328"/>
      <c r="E22" s="328"/>
      <c r="F22" s="328"/>
      <c r="G22" s="328"/>
      <c r="H22" s="328"/>
      <c r="I22" s="328"/>
    </row>
    <row r="23" spans="2:9" s="6" customFormat="1" ht="12.75">
      <c r="B23" s="328" t="s">
        <v>97</v>
      </c>
      <c r="C23" s="328"/>
      <c r="D23" s="328"/>
      <c r="E23" s="328"/>
      <c r="F23" s="328"/>
      <c r="G23" s="328"/>
      <c r="H23" s="328"/>
      <c r="I23" s="328"/>
    </row>
    <row r="24" spans="2:9" s="6" customFormat="1" ht="12.75">
      <c r="B24" s="328" t="s">
        <v>184</v>
      </c>
      <c r="C24" s="328"/>
      <c r="D24" s="328"/>
      <c r="E24" s="328"/>
      <c r="F24" s="328"/>
      <c r="G24" s="328"/>
      <c r="H24" s="328"/>
      <c r="I24" s="328"/>
    </row>
    <row r="25" spans="2:9" s="6" customFormat="1" ht="12.75">
      <c r="B25" s="328" t="s">
        <v>98</v>
      </c>
      <c r="C25" s="328"/>
      <c r="D25" s="328"/>
      <c r="E25" s="328"/>
      <c r="F25" s="328"/>
      <c r="G25" s="328"/>
      <c r="H25" s="328"/>
      <c r="I25" s="328"/>
    </row>
    <row r="26" spans="2:9" s="6" customFormat="1" ht="5.25" customHeight="1"/>
    <row r="27" spans="2:9" s="6" customFormat="1" ht="12.75">
      <c r="B27" s="328" t="s">
        <v>99</v>
      </c>
      <c r="C27" s="328"/>
      <c r="D27" s="328"/>
      <c r="E27" s="328"/>
      <c r="F27" s="328"/>
      <c r="G27" s="328"/>
      <c r="H27" s="328"/>
      <c r="I27" s="328"/>
    </row>
    <row r="28" spans="2:9">
      <c r="B28" s="328" t="s">
        <v>302</v>
      </c>
      <c r="C28" s="328"/>
      <c r="D28" s="328"/>
      <c r="E28" s="328"/>
      <c r="F28" s="328"/>
      <c r="G28" s="328"/>
      <c r="H28" s="328"/>
      <c r="I28" s="328"/>
    </row>
    <row r="29" spans="2:9" ht="12" customHeight="1">
      <c r="B29" s="330"/>
      <c r="C29" s="330"/>
      <c r="D29" s="330"/>
      <c r="E29" s="330"/>
      <c r="F29" s="330"/>
      <c r="G29" s="330"/>
      <c r="H29" s="330"/>
      <c r="I29" s="330"/>
    </row>
    <row r="30" spans="2:9" ht="12" customHeight="1">
      <c r="B30" s="329"/>
      <c r="C30" s="329"/>
      <c r="D30" s="329"/>
      <c r="E30" s="329"/>
      <c r="F30" s="329"/>
      <c r="G30" s="329"/>
      <c r="H30" s="329"/>
      <c r="I30" s="329"/>
    </row>
    <row r="31" spans="2:9">
      <c r="B31" s="328"/>
      <c r="C31" s="328"/>
      <c r="D31" s="328"/>
      <c r="E31" s="328"/>
      <c r="F31" s="328"/>
      <c r="G31" s="328"/>
      <c r="H31" s="328"/>
      <c r="I31" s="328"/>
    </row>
    <row r="38" spans="1:9" ht="15.75">
      <c r="A38" s="326" t="s">
        <v>181</v>
      </c>
      <c r="B38" s="326"/>
      <c r="C38" s="326"/>
      <c r="D38" s="326"/>
      <c r="E38" s="326"/>
      <c r="F38" s="326"/>
      <c r="G38" s="326"/>
      <c r="H38" s="326"/>
      <c r="I38" s="326"/>
    </row>
    <row r="39" spans="1:9" ht="31.5" customHeight="1">
      <c r="A39" s="327" t="s">
        <v>185</v>
      </c>
      <c r="B39" s="327"/>
      <c r="C39" s="327"/>
      <c r="D39" s="327"/>
      <c r="E39" s="327"/>
      <c r="F39" s="327"/>
      <c r="G39" s="327"/>
      <c r="H39" s="327"/>
      <c r="I39" s="327"/>
    </row>
    <row r="43" spans="1:9" ht="9" customHeight="1"/>
    <row r="57" spans="9:9">
      <c r="I57" t="s">
        <v>339</v>
      </c>
    </row>
  </sheetData>
  <sheetProtection password="CC0A" sheet="1" objects="1" scenarios="1"/>
  <customSheetViews>
    <customSheetView guid="{BC11E304-D647-4D35-9339-98955CD8DE9B}">
      <selection activeCell="E64" sqref="E64"/>
      <pageMargins left="0.25" right="0.25" top="0.75" bottom="0.75" header="0.3" footer="0.3"/>
      <pageSetup paperSize="9" scale="90" orientation="portrait" horizontalDpi="4294967295" verticalDpi="4294967295" r:id="rId1"/>
    </customSheetView>
  </customSheetViews>
  <mergeCells count="26">
    <mergeCell ref="A1:I2"/>
    <mergeCell ref="A5:I5"/>
    <mergeCell ref="A6:I6"/>
    <mergeCell ref="A13:I13"/>
    <mergeCell ref="A7:B7"/>
    <mergeCell ref="A8:I9"/>
    <mergeCell ref="A10:F10"/>
    <mergeCell ref="A11:G11"/>
    <mergeCell ref="A15:I15"/>
    <mergeCell ref="B16:D16"/>
    <mergeCell ref="B17:I17"/>
    <mergeCell ref="B18:I18"/>
    <mergeCell ref="B19:I19"/>
    <mergeCell ref="B20:I20"/>
    <mergeCell ref="B21:I21"/>
    <mergeCell ref="B22:I22"/>
    <mergeCell ref="B29:I29"/>
    <mergeCell ref="B31:I31"/>
    <mergeCell ref="A38:I38"/>
    <mergeCell ref="A39:I39"/>
    <mergeCell ref="B23:I23"/>
    <mergeCell ref="B24:I24"/>
    <mergeCell ref="B25:I25"/>
    <mergeCell ref="B27:I27"/>
    <mergeCell ref="B28:I28"/>
    <mergeCell ref="B30:I30"/>
  </mergeCells>
  <printOptions horizontalCentered="1"/>
  <pageMargins left="0" right="0" top="0" bottom="0" header="0" footer="0.31496062992125984"/>
  <pageSetup paperSize="9" scale="90" orientation="portrait" r:id="rId2"/>
  <drawing r:id="rId3"/>
  <legacyDrawing r:id="rId4"/>
  <oleObjects>
    <mc:AlternateContent xmlns:mc="http://schemas.openxmlformats.org/markup-compatibility/2006">
      <mc:Choice Requires="x14">
        <oleObject shapeId="3073" r:id="rId5">
          <objectPr defaultSize="0" autoPict="0" r:id="rId6">
            <anchor moveWithCells="1" sizeWithCells="1">
              <from>
                <xdr:col>0</xdr:col>
                <xdr:colOff>0</xdr:colOff>
                <xdr:row>0</xdr:row>
                <xdr:rowOff>0</xdr:rowOff>
              </from>
              <to>
                <xdr:col>0</xdr:col>
                <xdr:colOff>485775</xdr:colOff>
                <xdr:row>2</xdr:row>
                <xdr:rowOff>114300</xdr:rowOff>
              </to>
            </anchor>
          </objectPr>
        </oleObject>
      </mc:Choice>
      <mc:Fallback>
        <oleObject shapeId="3073" r:id="rId5"/>
      </mc:Fallback>
    </mc:AlternateContent>
  </oleObjects>
  <mc:AlternateContent xmlns:mc="http://schemas.openxmlformats.org/markup-compatibility/2006">
    <mc:Choice Requires="x14">
      <controls>
        <mc:AlternateContent xmlns:mc="http://schemas.openxmlformats.org/markup-compatibility/2006">
          <mc:Choice Requires="x14">
            <control shapeId="3078" r:id="rId7" name="Check Box 6">
              <controlPr defaultSize="0" autoFill="0" autoLine="0" autoPict="0">
                <anchor moveWithCells="1">
                  <from>
                    <xdr:col>0</xdr:col>
                    <xdr:colOff>171450</xdr:colOff>
                    <xdr:row>6</xdr:row>
                    <xdr:rowOff>38100</xdr:rowOff>
                  </from>
                  <to>
                    <xdr:col>1</xdr:col>
                    <xdr:colOff>419100</xdr:colOff>
                    <xdr:row>6</xdr:row>
                    <xdr:rowOff>190500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0</xdr:col>
                    <xdr:colOff>171450</xdr:colOff>
                    <xdr:row>9</xdr:row>
                    <xdr:rowOff>28575</xdr:rowOff>
                  </from>
                  <to>
                    <xdr:col>5</xdr:col>
                    <xdr:colOff>161925</xdr:colOff>
                    <xdr:row>9</xdr:row>
                    <xdr:rowOff>209550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0</xdr:col>
                    <xdr:colOff>171450</xdr:colOff>
                    <xdr:row>10</xdr:row>
                    <xdr:rowOff>38100</xdr:rowOff>
                  </from>
                  <to>
                    <xdr:col>6</xdr:col>
                    <xdr:colOff>409575</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dimension ref="A1:F38"/>
  <sheetViews>
    <sheetView topLeftCell="A10" workbookViewId="0">
      <selection activeCell="I12" sqref="I12"/>
    </sheetView>
  </sheetViews>
  <sheetFormatPr baseColWidth="10" defaultRowHeight="15"/>
  <cols>
    <col min="1" max="1" width="4.28515625" style="4" bestFit="1" customWidth="1"/>
    <col min="2" max="2" width="28.140625" style="6" customWidth="1"/>
    <col min="3" max="3" width="22.42578125" bestFit="1" customWidth="1"/>
    <col min="4" max="4" width="6" bestFit="1" customWidth="1"/>
    <col min="5" max="5" width="25.85546875" customWidth="1"/>
    <col min="6" max="6" width="21.85546875" style="15" customWidth="1"/>
  </cols>
  <sheetData>
    <row r="1" spans="1:6" ht="25.5">
      <c r="A1" s="339" t="s">
        <v>281</v>
      </c>
      <c r="B1" s="339"/>
      <c r="C1" s="339"/>
      <c r="D1" s="339"/>
      <c r="E1" s="339"/>
      <c r="F1" s="339"/>
    </row>
    <row r="2" spans="1:6" ht="52.5" customHeight="1">
      <c r="A2" s="143"/>
      <c r="B2" s="353" t="s">
        <v>282</v>
      </c>
      <c r="C2" s="354"/>
      <c r="D2" s="354"/>
      <c r="E2" s="354"/>
      <c r="F2" s="354"/>
    </row>
    <row r="3" spans="1:6" ht="9" customHeight="1">
      <c r="A3" s="344" t="s">
        <v>25</v>
      </c>
      <c r="B3" s="345"/>
      <c r="C3" s="346"/>
      <c r="D3" s="344" t="s">
        <v>29</v>
      </c>
      <c r="E3" s="345"/>
      <c r="F3" s="346"/>
    </row>
    <row r="4" spans="1:6">
      <c r="A4" s="347"/>
      <c r="B4" s="348"/>
      <c r="C4" s="349"/>
      <c r="D4" s="347"/>
      <c r="E4" s="348"/>
      <c r="F4" s="349"/>
    </row>
    <row r="5" spans="1:6" s="3" customFormat="1">
      <c r="A5" s="350"/>
      <c r="B5" s="351"/>
      <c r="C5" s="352"/>
      <c r="D5" s="350"/>
      <c r="E5" s="351"/>
      <c r="F5" s="352"/>
    </row>
    <row r="6" spans="1:6" s="3" customFormat="1">
      <c r="A6" s="89">
        <v>60</v>
      </c>
      <c r="B6" s="90" t="s">
        <v>37</v>
      </c>
      <c r="C6" s="91"/>
      <c r="D6" s="89">
        <v>70623</v>
      </c>
      <c r="E6" s="90" t="s">
        <v>30</v>
      </c>
      <c r="F6" s="194" t="e">
        <f>'methode calcul PS'!J61</f>
        <v>#DIV/0!</v>
      </c>
    </row>
    <row r="7" spans="1:6" s="3" customFormat="1" ht="51">
      <c r="A7" s="7">
        <v>61</v>
      </c>
      <c r="B7" s="8" t="s">
        <v>38</v>
      </c>
      <c r="C7" s="45"/>
      <c r="D7" s="7">
        <v>70624</v>
      </c>
      <c r="E7" s="8" t="s">
        <v>303</v>
      </c>
      <c r="F7" s="45"/>
    </row>
    <row r="8" spans="1:6" s="3" customFormat="1" ht="25.5">
      <c r="A8" s="7">
        <v>62</v>
      </c>
      <c r="B8" s="8" t="s">
        <v>39</v>
      </c>
      <c r="C8" s="45"/>
      <c r="D8" s="7">
        <v>70625</v>
      </c>
      <c r="E8" s="8" t="s">
        <v>80</v>
      </c>
      <c r="F8" s="45"/>
    </row>
    <row r="9" spans="1:6" s="3" customFormat="1" ht="25.5">
      <c r="A9" s="7" t="s">
        <v>27</v>
      </c>
      <c r="B9" s="8" t="s">
        <v>81</v>
      </c>
      <c r="C9" s="45"/>
      <c r="D9" s="144">
        <v>70642</v>
      </c>
      <c r="E9" s="8" t="s">
        <v>31</v>
      </c>
      <c r="F9" s="45"/>
    </row>
    <row r="10" spans="1:6" s="3" customFormat="1" ht="38.25">
      <c r="A10" s="7" t="s">
        <v>28</v>
      </c>
      <c r="B10" s="8" t="s">
        <v>40</v>
      </c>
      <c r="C10" s="45"/>
      <c r="D10" s="7">
        <v>741</v>
      </c>
      <c r="E10" s="8" t="s">
        <v>260</v>
      </c>
      <c r="F10" s="45"/>
    </row>
    <row r="11" spans="1:6" s="3" customFormat="1">
      <c r="A11" s="7">
        <v>64</v>
      </c>
      <c r="B11" s="8" t="s">
        <v>41</v>
      </c>
      <c r="C11" s="45"/>
      <c r="D11" s="7">
        <v>742</v>
      </c>
      <c r="E11" s="8" t="s">
        <v>82</v>
      </c>
      <c r="F11" s="45"/>
    </row>
    <row r="12" spans="1:6" s="3" customFormat="1">
      <c r="A12" s="133"/>
      <c r="B12" s="134"/>
      <c r="C12" s="135"/>
      <c r="D12" s="7">
        <v>743</v>
      </c>
      <c r="E12" s="8" t="s">
        <v>83</v>
      </c>
      <c r="F12" s="45"/>
    </row>
    <row r="13" spans="1:6" s="3" customFormat="1" ht="51">
      <c r="A13" s="133"/>
      <c r="B13" s="134"/>
      <c r="C13" s="135"/>
      <c r="D13" s="7">
        <v>744</v>
      </c>
      <c r="E13" s="8" t="s">
        <v>261</v>
      </c>
      <c r="F13" s="45"/>
    </row>
    <row r="14" spans="1:6" s="3" customFormat="1" ht="38.25">
      <c r="A14" s="133"/>
      <c r="B14" s="134"/>
      <c r="C14" s="135"/>
      <c r="D14" s="7">
        <v>7451</v>
      </c>
      <c r="E14" s="8" t="s">
        <v>84</v>
      </c>
      <c r="F14" s="45"/>
    </row>
    <row r="15" spans="1:6" s="3" customFormat="1">
      <c r="A15" s="133"/>
      <c r="B15" s="134"/>
      <c r="C15" s="135"/>
      <c r="D15" s="7">
        <v>7452</v>
      </c>
      <c r="E15" s="8" t="s">
        <v>32</v>
      </c>
      <c r="F15" s="45"/>
    </row>
    <row r="16" spans="1:6" s="3" customFormat="1" ht="25.5">
      <c r="A16" s="133"/>
      <c r="B16" s="134"/>
      <c r="C16" s="135"/>
      <c r="D16" s="7">
        <v>746</v>
      </c>
      <c r="E16" s="8" t="s">
        <v>85</v>
      </c>
      <c r="F16" s="45"/>
    </row>
    <row r="17" spans="1:6" s="3" customFormat="1" ht="25.5">
      <c r="A17" s="133"/>
      <c r="B17" s="134"/>
      <c r="C17" s="135"/>
      <c r="D17" s="7">
        <v>747</v>
      </c>
      <c r="E17" s="8" t="s">
        <v>33</v>
      </c>
      <c r="F17" s="45"/>
    </row>
    <row r="18" spans="1:6" ht="30">
      <c r="A18" s="133"/>
      <c r="B18" s="136"/>
      <c r="C18" s="137"/>
      <c r="D18" s="7">
        <v>748</v>
      </c>
      <c r="E18" s="10" t="s">
        <v>86</v>
      </c>
      <c r="F18" s="46"/>
    </row>
    <row r="19" spans="1:6">
      <c r="A19" s="7">
        <v>65</v>
      </c>
      <c r="B19" s="8" t="s">
        <v>42</v>
      </c>
      <c r="C19" s="45"/>
      <c r="D19" s="7">
        <v>75</v>
      </c>
      <c r="E19" s="8" t="s">
        <v>34</v>
      </c>
      <c r="F19" s="45"/>
    </row>
    <row r="20" spans="1:6">
      <c r="A20" s="7">
        <v>66</v>
      </c>
      <c r="B20" s="8" t="s">
        <v>43</v>
      </c>
      <c r="C20" s="45"/>
      <c r="D20" s="7">
        <v>76</v>
      </c>
      <c r="E20" s="8" t="s">
        <v>35</v>
      </c>
      <c r="F20" s="45"/>
    </row>
    <row r="21" spans="1:6">
      <c r="A21" s="7">
        <v>67</v>
      </c>
      <c r="B21" s="8" t="s">
        <v>44</v>
      </c>
      <c r="C21" s="45"/>
      <c r="D21" s="7">
        <v>77</v>
      </c>
      <c r="E21" s="8" t="s">
        <v>36</v>
      </c>
      <c r="F21" s="45"/>
    </row>
    <row r="22" spans="1:6" ht="25.5">
      <c r="A22" s="7">
        <v>68</v>
      </c>
      <c r="B22" s="8" t="s">
        <v>45</v>
      </c>
      <c r="C22" s="45"/>
      <c r="D22" s="7">
        <v>78</v>
      </c>
      <c r="E22" s="8" t="s">
        <v>46</v>
      </c>
      <c r="F22" s="45"/>
    </row>
    <row r="23" spans="1:6">
      <c r="A23" s="7">
        <v>69</v>
      </c>
      <c r="B23" s="8" t="s">
        <v>47</v>
      </c>
      <c r="C23" s="45"/>
      <c r="D23" s="7">
        <v>79</v>
      </c>
      <c r="E23" s="8" t="s">
        <v>186</v>
      </c>
      <c r="F23" s="45"/>
    </row>
    <row r="24" spans="1:6" ht="20.25" customHeight="1">
      <c r="A24" s="340" t="s">
        <v>48</v>
      </c>
      <c r="B24" s="341"/>
      <c r="C24" s="11">
        <f>SUM(C6:C23)</f>
        <v>0</v>
      </c>
      <c r="D24" s="340" t="s">
        <v>49</v>
      </c>
      <c r="E24" s="341"/>
      <c r="F24" s="11" t="e">
        <f>SUM(F6:F23)</f>
        <v>#DIV/0!</v>
      </c>
    </row>
    <row r="25" spans="1:6">
      <c r="A25" s="342" t="s">
        <v>26</v>
      </c>
      <c r="B25" s="342"/>
      <c r="C25" s="20" t="e">
        <f>IF(F24&gt;C24,F24-C24,"")</f>
        <v>#DIV/0!</v>
      </c>
      <c r="D25" s="342" t="s">
        <v>50</v>
      </c>
      <c r="E25" s="342"/>
      <c r="F25" s="20" t="e">
        <f>IF(C24&gt;F24,F24-C24,"")</f>
        <v>#DIV/0!</v>
      </c>
    </row>
    <row r="26" spans="1:6">
      <c r="A26" s="21"/>
      <c r="B26" s="22"/>
      <c r="C26" s="23"/>
      <c r="D26" s="23"/>
      <c r="E26" s="23"/>
      <c r="F26" s="21"/>
    </row>
    <row r="27" spans="1:6" ht="25.5" customHeight="1">
      <c r="A27" s="343" t="s">
        <v>157</v>
      </c>
      <c r="B27" s="343"/>
      <c r="C27" s="343"/>
      <c r="D27" s="343"/>
      <c r="E27" s="343"/>
      <c r="F27" s="343"/>
    </row>
    <row r="28" spans="1:6" ht="25.5" customHeight="1">
      <c r="A28" s="24">
        <v>86</v>
      </c>
      <c r="B28" s="9" t="s">
        <v>78</v>
      </c>
      <c r="C28" s="47">
        <f>SUM(C29:C32)</f>
        <v>0</v>
      </c>
      <c r="D28" s="24">
        <v>87</v>
      </c>
      <c r="E28" s="9" t="s">
        <v>78</v>
      </c>
      <c r="F28" s="47">
        <f>SUM(F29:F32)</f>
        <v>0</v>
      </c>
    </row>
    <row r="29" spans="1:6">
      <c r="A29" s="24"/>
      <c r="B29" s="25" t="s">
        <v>51</v>
      </c>
      <c r="C29" s="48"/>
      <c r="D29" s="26"/>
      <c r="E29" s="25" t="s">
        <v>51</v>
      </c>
      <c r="F29" s="49"/>
    </row>
    <row r="30" spans="1:6">
      <c r="A30" s="24"/>
      <c r="B30" s="25" t="s">
        <v>52</v>
      </c>
      <c r="C30" s="48"/>
      <c r="D30" s="26"/>
      <c r="E30" s="25" t="s">
        <v>52</v>
      </c>
      <c r="F30" s="49"/>
    </row>
    <row r="31" spans="1:6">
      <c r="A31" s="24"/>
      <c r="B31" s="25" t="s">
        <v>79</v>
      </c>
      <c r="C31" s="48"/>
      <c r="D31" s="26"/>
      <c r="E31" s="25" t="s">
        <v>79</v>
      </c>
      <c r="F31" s="49"/>
    </row>
    <row r="32" spans="1:6" ht="28.5" customHeight="1">
      <c r="A32" s="24"/>
      <c r="B32" s="25" t="s">
        <v>53</v>
      </c>
      <c r="C32" s="48"/>
      <c r="D32" s="26"/>
      <c r="E32" s="25" t="s">
        <v>53</v>
      </c>
      <c r="F32" s="49"/>
    </row>
    <row r="33" spans="1:6">
      <c r="A33" s="21"/>
      <c r="B33" s="22"/>
      <c r="C33" s="23"/>
      <c r="D33" s="23"/>
      <c r="E33" s="23"/>
      <c r="F33" s="21"/>
    </row>
    <row r="34" spans="1:6" ht="17.25">
      <c r="A34" s="338" t="s">
        <v>54</v>
      </c>
      <c r="B34" s="338"/>
      <c r="C34" s="28">
        <f>SUM(C28+C24)</f>
        <v>0</v>
      </c>
      <c r="D34" s="338" t="s">
        <v>54</v>
      </c>
      <c r="E34" s="338"/>
      <c r="F34" s="34" t="e">
        <f>SUM(F28+F24)</f>
        <v>#DIV/0!</v>
      </c>
    </row>
    <row r="36" spans="1:6">
      <c r="B36"/>
      <c r="C36" s="127"/>
    </row>
    <row r="37" spans="1:6">
      <c r="B37"/>
    </row>
    <row r="38" spans="1:6">
      <c r="B38" s="103" t="str">
        <f>Identification!$A$59</f>
        <v/>
      </c>
      <c r="C38" s="337" t="str">
        <f>Identification!$B$59</f>
        <v/>
      </c>
      <c r="D38" s="337"/>
      <c r="F38" t="s">
        <v>341</v>
      </c>
    </row>
  </sheetData>
  <sheetProtection password="CC0A" sheet="1" objects="1" scenarios="1"/>
  <customSheetViews>
    <customSheetView guid="{BC11E304-D647-4D35-9339-98955CD8DE9B}" topLeftCell="A19">
      <selection activeCell="C33" sqref="C33"/>
      <pageMargins left="0.25" right="0.25" top="0.75" bottom="0.75" header="0.3" footer="0.3"/>
      <pageSetup paperSize="9" scale="90" orientation="portrait" horizontalDpi="4294967292" verticalDpi="4294967292" r:id="rId1"/>
    </customSheetView>
  </customSheetViews>
  <mergeCells count="12">
    <mergeCell ref="C38:D38"/>
    <mergeCell ref="A34:B34"/>
    <mergeCell ref="D34:E34"/>
    <mergeCell ref="A1:F1"/>
    <mergeCell ref="A24:B24"/>
    <mergeCell ref="D24:E24"/>
    <mergeCell ref="A25:B25"/>
    <mergeCell ref="D25:E25"/>
    <mergeCell ref="A27:F27"/>
    <mergeCell ref="A3:C5"/>
    <mergeCell ref="D3:F5"/>
    <mergeCell ref="B2:F2"/>
  </mergeCells>
  <pageMargins left="0.25" right="0.25" top="0.75" bottom="0.75" header="0.3" footer="0.3"/>
  <pageSetup paperSize="9" scale="90" orientation="portrait" r:id="rId2"/>
  <drawing r:id="rId3"/>
  <legacyDrawing r:id="rId4"/>
  <oleObjects>
    <mc:AlternateContent xmlns:mc="http://schemas.openxmlformats.org/markup-compatibility/2006">
      <mc:Choice Requires="x14">
        <oleObject shapeId="4098" r:id="rId5">
          <objectPr defaultSize="0" autoPict="0" r:id="rId6">
            <anchor moveWithCells="1" sizeWithCells="1">
              <from>
                <xdr:col>0</xdr:col>
                <xdr:colOff>0</xdr:colOff>
                <xdr:row>0</xdr:row>
                <xdr:rowOff>0</xdr:rowOff>
              </from>
              <to>
                <xdr:col>1</xdr:col>
                <xdr:colOff>142875</xdr:colOff>
                <xdr:row>1</xdr:row>
                <xdr:rowOff>266700</xdr:rowOff>
              </to>
            </anchor>
          </objectPr>
        </oleObject>
      </mc:Choice>
      <mc:Fallback>
        <oleObject shapeId="4098" r:id="rId5"/>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K58"/>
  <sheetViews>
    <sheetView showGridLines="0" zoomScaleNormal="100" workbookViewId="0">
      <selection activeCell="A27" sqref="A27"/>
    </sheetView>
  </sheetViews>
  <sheetFormatPr baseColWidth="10" defaultRowHeight="15"/>
  <cols>
    <col min="1" max="8" width="11.7109375" customWidth="1"/>
    <col min="9" max="9" width="13.7109375" customWidth="1"/>
    <col min="10" max="11" width="11.42578125" hidden="1" customWidth="1"/>
  </cols>
  <sheetData>
    <row r="1" spans="1:8" ht="18.75">
      <c r="A1" s="281" t="s">
        <v>210</v>
      </c>
      <c r="B1" s="281"/>
      <c r="C1" s="281"/>
      <c r="D1" s="281"/>
      <c r="E1" s="281"/>
      <c r="F1" s="281"/>
      <c r="G1" s="281"/>
      <c r="H1" s="281"/>
    </row>
    <row r="3" spans="1:8" ht="27.75" customHeight="1"/>
    <row r="4" spans="1:8" ht="18.75">
      <c r="A4" s="281" t="s">
        <v>25</v>
      </c>
      <c r="B4" s="281"/>
      <c r="C4" s="281"/>
      <c r="D4" s="281"/>
      <c r="E4" s="281"/>
      <c r="F4" s="281"/>
      <c r="G4" s="281"/>
      <c r="H4" s="281"/>
    </row>
    <row r="5" spans="1:8" ht="9.9499999999999993" customHeight="1"/>
    <row r="6" spans="1:8">
      <c r="A6" s="355" t="s">
        <v>209</v>
      </c>
      <c r="B6" s="355"/>
      <c r="C6" s="355"/>
    </row>
    <row r="7" spans="1:8">
      <c r="A7" t="s">
        <v>208</v>
      </c>
    </row>
    <row r="8" spans="1:8">
      <c r="A8" t="s">
        <v>207</v>
      </c>
    </row>
    <row r="9" spans="1:8">
      <c r="A9" t="s">
        <v>206</v>
      </c>
    </row>
    <row r="10" spans="1:8" ht="3.75" customHeight="1"/>
    <row r="11" spans="1:8">
      <c r="A11" s="355" t="s">
        <v>205</v>
      </c>
      <c r="B11" s="355"/>
      <c r="C11" s="355"/>
      <c r="D11" s="355"/>
      <c r="E11" s="355"/>
    </row>
    <row r="12" spans="1:8" ht="13.5" customHeight="1">
      <c r="A12" t="s">
        <v>204</v>
      </c>
    </row>
    <row r="13" spans="1:8" ht="3" hidden="1" customHeight="1"/>
    <row r="14" spans="1:8">
      <c r="A14" s="110" t="s">
        <v>203</v>
      </c>
      <c r="B14" s="110"/>
      <c r="C14" s="110"/>
      <c r="D14" s="110"/>
    </row>
    <row r="15" spans="1:8">
      <c r="A15" t="s">
        <v>202</v>
      </c>
    </row>
    <row r="16" spans="1:8">
      <c r="A16" t="s">
        <v>201</v>
      </c>
    </row>
    <row r="17" spans="1:8" ht="2.25" customHeight="1"/>
    <row r="18" spans="1:8">
      <c r="A18" t="s">
        <v>200</v>
      </c>
    </row>
    <row r="19" spans="1:8">
      <c r="A19" t="s">
        <v>199</v>
      </c>
    </row>
    <row r="20" spans="1:8" ht="3" customHeight="1"/>
    <row r="21" spans="1:8">
      <c r="A21" s="1" t="s">
        <v>256</v>
      </c>
    </row>
    <row r="22" spans="1:8" ht="12.75" customHeight="1">
      <c r="A22" s="1" t="s">
        <v>198</v>
      </c>
    </row>
    <row r="23" spans="1:8" ht="3.75" customHeight="1"/>
    <row r="24" spans="1:8" ht="18.75">
      <c r="A24" s="281" t="s">
        <v>29</v>
      </c>
      <c r="B24" s="281"/>
      <c r="C24" s="281"/>
      <c r="D24" s="281"/>
      <c r="E24" s="281"/>
      <c r="F24" s="281"/>
      <c r="G24" s="281"/>
      <c r="H24" s="281"/>
    </row>
    <row r="25" spans="1:8" s="78" customFormat="1" ht="5.25" customHeight="1">
      <c r="A25" s="114"/>
      <c r="B25" s="114"/>
      <c r="C25" s="114"/>
      <c r="D25" s="114"/>
      <c r="E25" s="114"/>
      <c r="F25" s="114"/>
      <c r="G25" s="114"/>
      <c r="H25" s="114"/>
    </row>
    <row r="26" spans="1:8">
      <c r="A26" s="113" t="s">
        <v>197</v>
      </c>
      <c r="B26" s="113"/>
      <c r="C26" s="113"/>
      <c r="D26" s="113"/>
    </row>
    <row r="27" spans="1:8" ht="15" customHeight="1">
      <c r="A27" t="s">
        <v>363</v>
      </c>
    </row>
    <row r="28" spans="1:8" ht="14.25" customHeight="1">
      <c r="A28" s="110" t="s">
        <v>189</v>
      </c>
      <c r="B28" s="110"/>
      <c r="C28" s="110"/>
      <c r="D28" s="110"/>
    </row>
    <row r="29" spans="1:8" ht="29.25" customHeight="1">
      <c r="A29" s="357" t="s">
        <v>306</v>
      </c>
      <c r="B29" s="358"/>
      <c r="C29" s="358"/>
      <c r="D29" s="358"/>
      <c r="E29" s="358"/>
      <c r="F29" s="358"/>
      <c r="G29" s="358"/>
      <c r="H29" s="358"/>
    </row>
    <row r="30" spans="1:8" ht="18" customHeight="1">
      <c r="A30" s="110" t="s">
        <v>188</v>
      </c>
      <c r="B30" s="110"/>
      <c r="C30" s="110"/>
      <c r="D30" s="110"/>
      <c r="E30" s="110"/>
      <c r="F30" s="110"/>
      <c r="G30" s="110"/>
      <c r="H30" s="110"/>
    </row>
    <row r="31" spans="1:8" ht="18" customHeight="1">
      <c r="A31" s="358" t="s">
        <v>307</v>
      </c>
      <c r="B31" s="358"/>
      <c r="C31" s="358"/>
      <c r="D31" s="358"/>
      <c r="E31" s="358"/>
      <c r="F31" s="358"/>
      <c r="G31" s="358"/>
      <c r="H31" s="358"/>
    </row>
    <row r="32" spans="1:8" ht="15" customHeight="1">
      <c r="A32" s="355" t="s">
        <v>258</v>
      </c>
      <c r="B32" s="355"/>
      <c r="C32" s="355"/>
      <c r="D32" s="355"/>
      <c r="E32" s="355"/>
    </row>
    <row r="33" spans="1:8">
      <c r="A33" t="s">
        <v>196</v>
      </c>
    </row>
    <row r="34" spans="1:8" ht="12.75" customHeight="1">
      <c r="A34" t="s">
        <v>195</v>
      </c>
    </row>
    <row r="35" spans="1:8" ht="2.25" customHeight="1"/>
    <row r="36" spans="1:8" ht="3.75" customHeight="1"/>
    <row r="37" spans="1:8">
      <c r="A37" s="110" t="s">
        <v>194</v>
      </c>
      <c r="B37" s="110"/>
      <c r="C37" s="110"/>
    </row>
    <row r="38" spans="1:8">
      <c r="A38" t="s">
        <v>193</v>
      </c>
    </row>
    <row r="39" spans="1:8">
      <c r="A39" t="s">
        <v>192</v>
      </c>
    </row>
    <row r="40" spans="1:8" ht="3" customHeight="1"/>
    <row r="41" spans="1:8" ht="12.75" customHeight="1">
      <c r="A41" t="s">
        <v>191</v>
      </c>
    </row>
    <row r="42" spans="1:8" ht="3.75" customHeight="1"/>
    <row r="43" spans="1:8">
      <c r="A43" s="110" t="s">
        <v>263</v>
      </c>
      <c r="B43" s="110"/>
      <c r="C43" s="110"/>
      <c r="D43" s="110"/>
    </row>
    <row r="44" spans="1:8" s="78" customFormat="1" ht="12" customHeight="1">
      <c r="A44" s="112" t="s">
        <v>190</v>
      </c>
      <c r="B44" s="111"/>
      <c r="C44" s="111"/>
      <c r="D44" s="111"/>
    </row>
    <row r="45" spans="1:8" s="78" customFormat="1" ht="11.25" customHeight="1">
      <c r="A45" s="112" t="s">
        <v>259</v>
      </c>
      <c r="B45" s="111"/>
      <c r="C45" s="111"/>
      <c r="D45" s="111"/>
    </row>
    <row r="46" spans="1:8" s="78" customFormat="1" ht="5.25" customHeight="1">
      <c r="A46" s="112"/>
      <c r="B46" s="111"/>
      <c r="C46" s="111"/>
      <c r="D46" s="111"/>
    </row>
    <row r="47" spans="1:8" s="78" customFormat="1" ht="15.75" customHeight="1">
      <c r="A47" s="359" t="s">
        <v>264</v>
      </c>
      <c r="B47" s="359"/>
      <c r="C47" s="359"/>
      <c r="D47" s="359"/>
      <c r="E47" s="359"/>
      <c r="F47" s="359"/>
      <c r="G47" s="359"/>
      <c r="H47" s="115"/>
    </row>
    <row r="48" spans="1:8" ht="15.75" customHeight="1">
      <c r="A48" s="261" t="s">
        <v>213</v>
      </c>
      <c r="B48" s="261"/>
      <c r="C48" s="261"/>
      <c r="D48" s="261"/>
      <c r="E48" s="261"/>
      <c r="F48" s="261"/>
      <c r="G48" s="261"/>
      <c r="H48" s="261"/>
    </row>
    <row r="49" spans="1:8" ht="3.75" customHeight="1">
      <c r="A49" s="105"/>
      <c r="B49" s="105"/>
      <c r="C49" s="105"/>
      <c r="D49" s="105"/>
      <c r="E49" s="105"/>
      <c r="F49" s="105"/>
      <c r="G49" s="105"/>
      <c r="H49" s="105"/>
    </row>
    <row r="50" spans="1:8" ht="3" customHeight="1"/>
    <row r="51" spans="1:8" ht="3.75" customHeight="1">
      <c r="A51" s="111"/>
      <c r="B51" s="111"/>
      <c r="C51" s="111"/>
      <c r="D51" s="111"/>
      <c r="E51" s="111"/>
    </row>
    <row r="52" spans="1:8">
      <c r="A52" s="355" t="s">
        <v>262</v>
      </c>
      <c r="B52" s="355"/>
      <c r="C52" s="355"/>
      <c r="D52" s="355"/>
    </row>
    <row r="53" spans="1:8" ht="29.25" customHeight="1">
      <c r="A53" s="356" t="s">
        <v>272</v>
      </c>
      <c r="B53" s="356"/>
      <c r="C53" s="356"/>
      <c r="D53" s="356"/>
      <c r="E53" s="356"/>
      <c r="F53" s="356"/>
      <c r="G53" s="356"/>
      <c r="H53" s="356"/>
    </row>
    <row r="54" spans="1:8" ht="16.5" customHeight="1">
      <c r="A54" s="355" t="s">
        <v>212</v>
      </c>
      <c r="B54" s="355"/>
      <c r="C54" s="355"/>
      <c r="D54" s="116"/>
      <c r="E54" s="116"/>
      <c r="F54" s="116"/>
      <c r="G54" s="116"/>
      <c r="H54" s="116"/>
    </row>
    <row r="55" spans="1:8" ht="16.5" customHeight="1">
      <c r="A55" s="356" t="s">
        <v>211</v>
      </c>
      <c r="B55" s="356"/>
      <c r="C55" s="356"/>
      <c r="D55" s="356"/>
      <c r="E55" s="356"/>
      <c r="F55" s="356"/>
      <c r="G55" s="356"/>
      <c r="H55" s="356"/>
    </row>
    <row r="56" spans="1:8" ht="3.75" customHeight="1">
      <c r="A56" s="116"/>
      <c r="B56" s="116"/>
      <c r="C56" s="116"/>
      <c r="D56" s="116"/>
      <c r="E56" s="116"/>
      <c r="F56" s="116"/>
      <c r="G56" s="116"/>
      <c r="H56" s="116"/>
    </row>
    <row r="57" spans="1:8">
      <c r="A57" s="110" t="s">
        <v>187</v>
      </c>
      <c r="B57" s="110"/>
      <c r="C57" s="110"/>
      <c r="D57" s="110"/>
      <c r="E57" s="110"/>
    </row>
    <row r="58" spans="1:8">
      <c r="A58" t="s">
        <v>265</v>
      </c>
      <c r="D58" s="1"/>
      <c r="G58" t="s">
        <v>340</v>
      </c>
    </row>
  </sheetData>
  <sheetProtection password="CC0A" sheet="1" objects="1" scenarios="1"/>
  <mergeCells count="14">
    <mergeCell ref="A52:D52"/>
    <mergeCell ref="A53:H53"/>
    <mergeCell ref="A55:H55"/>
    <mergeCell ref="A54:C54"/>
    <mergeCell ref="A1:H1"/>
    <mergeCell ref="A4:H4"/>
    <mergeCell ref="A6:C6"/>
    <mergeCell ref="A11:E11"/>
    <mergeCell ref="A48:H48"/>
    <mergeCell ref="A29:H29"/>
    <mergeCell ref="A31:H31"/>
    <mergeCell ref="A32:E32"/>
    <mergeCell ref="A47:G47"/>
    <mergeCell ref="A24:H24"/>
  </mergeCells>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Q44"/>
  <sheetViews>
    <sheetView workbookViewId="0">
      <selection activeCell="S13" sqref="S13"/>
    </sheetView>
  </sheetViews>
  <sheetFormatPr baseColWidth="10" defaultRowHeight="15"/>
  <cols>
    <col min="1" max="1" width="9.42578125" customWidth="1"/>
    <col min="2" max="2" width="30.42578125" customWidth="1"/>
    <col min="3" max="3" width="18.85546875" style="36" customWidth="1"/>
    <col min="4" max="4" width="16" customWidth="1"/>
    <col min="5" max="5" width="16.28515625" customWidth="1"/>
    <col min="6" max="6" width="14" customWidth="1"/>
    <col min="9" max="9" width="18.42578125" customWidth="1"/>
    <col min="10" max="10" width="20.5703125" customWidth="1"/>
    <col min="11" max="11" width="11.42578125" customWidth="1"/>
    <col min="12" max="12" width="37.7109375" hidden="1" customWidth="1"/>
    <col min="13" max="17" width="11.42578125" hidden="1" customWidth="1"/>
    <col min="18" max="19" width="11.42578125" customWidth="1"/>
  </cols>
  <sheetData>
    <row r="1" spans="1:17" ht="16.5">
      <c r="A1" s="402" t="s">
        <v>290</v>
      </c>
      <c r="B1" s="402"/>
      <c r="C1" s="402"/>
      <c r="D1" s="402"/>
      <c r="E1" s="402"/>
      <c r="F1" s="402"/>
      <c r="G1" s="402"/>
      <c r="H1" s="402"/>
      <c r="I1" s="402"/>
      <c r="J1" s="402"/>
      <c r="L1" t="s">
        <v>146</v>
      </c>
    </row>
    <row r="2" spans="1:17" ht="15.75">
      <c r="A2" s="415" t="s">
        <v>55</v>
      </c>
      <c r="B2" s="415"/>
      <c r="C2" s="415"/>
      <c r="D2" s="415"/>
      <c r="E2" s="415"/>
      <c r="F2" s="415"/>
      <c r="G2" s="415"/>
      <c r="H2" s="415"/>
      <c r="I2" s="415"/>
      <c r="J2" s="415"/>
    </row>
    <row r="3" spans="1:17" ht="15.75">
      <c r="A3" s="18"/>
      <c r="B3" s="18"/>
      <c r="C3" s="35"/>
      <c r="D3" s="18"/>
      <c r="E3" s="18"/>
      <c r="F3" s="18"/>
      <c r="G3" s="18"/>
      <c r="H3" s="19"/>
      <c r="I3" s="18"/>
    </row>
    <row r="4" spans="1:17" ht="17.25" customHeight="1">
      <c r="B4" s="35"/>
      <c r="C4" s="35"/>
      <c r="D4" s="35"/>
      <c r="E4" s="35"/>
      <c r="J4" s="72"/>
    </row>
    <row r="5" spans="1:17" s="6" customFormat="1" ht="15.75">
      <c r="A5" s="12"/>
      <c r="C5" s="100" t="s">
        <v>182</v>
      </c>
      <c r="F5" s="100" t="str">
        <f>IF(Tarification!D28="",Tarification!F30,Tarification!D30)</f>
        <v>Heures réalisées  (heures de présence effective des enfants sauf ados *)</v>
      </c>
      <c r="G5" s="71"/>
      <c r="I5" s="13"/>
    </row>
    <row r="6" spans="1:17" s="6" customFormat="1" ht="9.75" customHeight="1" thickBot="1">
      <c r="D6" s="14"/>
      <c r="E6" s="14"/>
      <c r="J6" s="73"/>
    </row>
    <row r="7" spans="1:17" s="6" customFormat="1" ht="15.75" customHeight="1">
      <c r="A7" s="405" t="s">
        <v>56</v>
      </c>
      <c r="B7" s="406"/>
      <c r="C7" s="365" t="s">
        <v>57</v>
      </c>
      <c r="D7" s="366"/>
      <c r="E7" s="366"/>
      <c r="F7" s="366"/>
      <c r="G7" s="366"/>
      <c r="H7" s="367"/>
      <c r="I7" s="384" t="s">
        <v>58</v>
      </c>
      <c r="J7" s="385"/>
      <c r="N7" s="6" t="s">
        <v>165</v>
      </c>
      <c r="O7" s="6" t="s">
        <v>162</v>
      </c>
      <c r="P7" s="6" t="s">
        <v>163</v>
      </c>
      <c r="Q7" s="6" t="s">
        <v>164</v>
      </c>
    </row>
    <row r="8" spans="1:17" s="6" customFormat="1" ht="51" customHeight="1">
      <c r="A8" s="407"/>
      <c r="B8" s="408"/>
      <c r="C8" s="391" t="s">
        <v>59</v>
      </c>
      <c r="D8" s="391" t="s">
        <v>161</v>
      </c>
      <c r="E8" s="391"/>
      <c r="F8" s="391" t="s">
        <v>60</v>
      </c>
      <c r="G8" s="391" t="s">
        <v>61</v>
      </c>
      <c r="H8" s="391" t="s">
        <v>108</v>
      </c>
      <c r="I8" s="391" t="s">
        <v>62</v>
      </c>
      <c r="J8" s="413" t="s">
        <v>63</v>
      </c>
      <c r="N8" s="6">
        <v>0</v>
      </c>
      <c r="O8" s="6">
        <v>0</v>
      </c>
      <c r="P8" s="6">
        <v>0</v>
      </c>
      <c r="Q8" s="6">
        <v>0</v>
      </c>
    </row>
    <row r="9" spans="1:17" s="6" customFormat="1" ht="30" customHeight="1" thickBot="1">
      <c r="A9" s="409"/>
      <c r="B9" s="410"/>
      <c r="C9" s="411"/>
      <c r="D9" s="378" t="s">
        <v>257</v>
      </c>
      <c r="E9" s="378"/>
      <c r="F9" s="412"/>
      <c r="G9" s="412"/>
      <c r="H9" s="392"/>
      <c r="I9" s="412"/>
      <c r="J9" s="414"/>
      <c r="N9" s="6">
        <v>1</v>
      </c>
      <c r="O9" s="6">
        <v>1</v>
      </c>
      <c r="P9" s="6">
        <v>1</v>
      </c>
      <c r="Q9" s="6">
        <v>1</v>
      </c>
    </row>
    <row r="10" spans="1:17" s="77" customFormat="1" ht="22.5" customHeight="1">
      <c r="A10" s="395" t="s">
        <v>64</v>
      </c>
      <c r="B10" s="92" t="s">
        <v>285</v>
      </c>
      <c r="C10" s="158"/>
      <c r="D10" s="388"/>
      <c r="E10" s="388"/>
      <c r="F10" s="189"/>
      <c r="G10" s="189">
        <v>0</v>
      </c>
      <c r="H10" s="93">
        <f t="shared" ref="H10:H17" si="0">IF(OR(D10,F10,G10)=0,0,D10*F10*G10)</f>
        <v>0</v>
      </c>
      <c r="I10" s="189"/>
      <c r="J10" s="94"/>
      <c r="N10" s="6">
        <v>2</v>
      </c>
      <c r="O10" s="6">
        <v>2</v>
      </c>
      <c r="P10" s="6">
        <v>2</v>
      </c>
      <c r="Q10" s="6">
        <v>2</v>
      </c>
    </row>
    <row r="11" spans="1:17" s="77" customFormat="1" ht="22.5" customHeight="1">
      <c r="A11" s="396"/>
      <c r="B11" s="85" t="s">
        <v>160</v>
      </c>
      <c r="C11" s="74" t="s">
        <v>103</v>
      </c>
      <c r="D11" s="418">
        <f>'sejours- 6 ans p6'!C13</f>
        <v>0</v>
      </c>
      <c r="E11" s="419"/>
      <c r="F11" s="156">
        <v>10</v>
      </c>
      <c r="G11" s="156">
        <f>'sejours- 6 ans p6'!D13</f>
        <v>0</v>
      </c>
      <c r="H11" s="156">
        <f t="shared" si="0"/>
        <v>0</v>
      </c>
      <c r="I11" s="156">
        <f>IF('sejours- 6 ans p6'!$G$13="","",'sejours- 6 ans p6'!$G$13)</f>
        <v>0</v>
      </c>
      <c r="J11" s="159">
        <f>IF('sejours- 6 ans p6'!$H$13="","",'sejours- 6 ans p6'!$H$13)</f>
        <v>0</v>
      </c>
      <c r="N11" s="6">
        <v>3</v>
      </c>
      <c r="O11" s="6">
        <v>3</v>
      </c>
      <c r="P11" s="6">
        <v>3</v>
      </c>
      <c r="Q11" s="6">
        <v>3</v>
      </c>
    </row>
    <row r="12" spans="1:17" s="77" customFormat="1" ht="22.5" customHeight="1">
      <c r="A12" s="396"/>
      <c r="B12" s="154" t="s">
        <v>299</v>
      </c>
      <c r="C12" s="108"/>
      <c r="D12" s="401"/>
      <c r="E12" s="401"/>
      <c r="F12" s="191"/>
      <c r="G12" s="191">
        <v>0</v>
      </c>
      <c r="H12" s="157">
        <f t="shared" si="0"/>
        <v>0</v>
      </c>
      <c r="I12" s="191"/>
      <c r="J12" s="95"/>
      <c r="N12" s="6">
        <v>4</v>
      </c>
      <c r="O12" s="6">
        <v>4</v>
      </c>
      <c r="P12" s="6">
        <v>4</v>
      </c>
      <c r="Q12" s="6">
        <v>4</v>
      </c>
    </row>
    <row r="13" spans="1:17" s="77" customFormat="1" ht="22.5" customHeight="1">
      <c r="A13" s="396"/>
      <c r="B13" s="85" t="s">
        <v>160</v>
      </c>
      <c r="C13" s="74" t="s">
        <v>103</v>
      </c>
      <c r="D13" s="399">
        <f>'sejours- 6 ans p6'!C20</f>
        <v>0</v>
      </c>
      <c r="E13" s="400"/>
      <c r="F13" s="156">
        <v>10</v>
      </c>
      <c r="G13" s="101">
        <f>'sejours- 6 ans p6'!D20</f>
        <v>0</v>
      </c>
      <c r="H13" s="101">
        <f t="shared" si="0"/>
        <v>0</v>
      </c>
      <c r="I13" s="156">
        <f>IF('sejours- 6 ans p6'!$G$20="","",'sejours- 6 ans p6'!$G$20)</f>
        <v>0</v>
      </c>
      <c r="J13" s="159">
        <f>IF('sejours- 6 ans p6'!$H$20="","",'sejours- 6 ans p6'!$H$20)</f>
        <v>0</v>
      </c>
      <c r="N13" s="6">
        <v>5</v>
      </c>
      <c r="O13" s="6">
        <v>5</v>
      </c>
      <c r="P13" s="6">
        <v>5</v>
      </c>
      <c r="Q13" s="6">
        <v>5</v>
      </c>
    </row>
    <row r="14" spans="1:17" s="77" customFormat="1" ht="22.5" customHeight="1">
      <c r="A14" s="396"/>
      <c r="B14" s="104" t="s">
        <v>158</v>
      </c>
      <c r="C14" s="108"/>
      <c r="D14" s="398"/>
      <c r="E14" s="398"/>
      <c r="F14" s="190"/>
      <c r="G14" s="191">
        <v>0</v>
      </c>
      <c r="H14" s="157">
        <f t="shared" si="0"/>
        <v>0</v>
      </c>
      <c r="I14" s="191"/>
      <c r="J14" s="95"/>
      <c r="N14" s="6">
        <v>6</v>
      </c>
      <c r="O14" s="6">
        <v>6</v>
      </c>
      <c r="P14" s="6">
        <v>6</v>
      </c>
      <c r="Q14" s="6">
        <v>6</v>
      </c>
    </row>
    <row r="15" spans="1:17" s="77" customFormat="1" ht="22.5" customHeight="1">
      <c r="A15" s="396"/>
      <c r="B15" s="85" t="s">
        <v>160</v>
      </c>
      <c r="C15" s="74" t="s">
        <v>103</v>
      </c>
      <c r="D15" s="399">
        <f>'sejours- 6 ans p6'!C27</f>
        <v>0</v>
      </c>
      <c r="E15" s="400"/>
      <c r="F15" s="156">
        <v>10</v>
      </c>
      <c r="G15" s="101">
        <f>'sejours- 6 ans p6'!D27</f>
        <v>0</v>
      </c>
      <c r="H15" s="101">
        <f t="shared" si="0"/>
        <v>0</v>
      </c>
      <c r="I15" s="156">
        <f>IF('sejours- 6 ans p6'!$G$27="","",'sejours- 6 ans p6'!$G$27)</f>
        <v>0</v>
      </c>
      <c r="J15" s="159">
        <f>IF('sejours- 6 ans p6'!$H$27="","",'sejours- 6 ans p6'!$H$27)</f>
        <v>0</v>
      </c>
      <c r="N15" s="6">
        <v>7</v>
      </c>
      <c r="O15" s="6">
        <v>7</v>
      </c>
      <c r="P15" s="6">
        <v>7</v>
      </c>
      <c r="Q15" s="6">
        <v>7</v>
      </c>
    </row>
    <row r="16" spans="1:17" s="77" customFormat="1" ht="22.5" customHeight="1">
      <c r="A16" s="396"/>
      <c r="B16" s="104" t="s">
        <v>159</v>
      </c>
      <c r="C16" s="108"/>
      <c r="D16" s="398"/>
      <c r="E16" s="398"/>
      <c r="F16" s="190"/>
      <c r="G16" s="191">
        <v>0</v>
      </c>
      <c r="H16" s="157">
        <f t="shared" si="0"/>
        <v>0</v>
      </c>
      <c r="I16" s="191"/>
      <c r="J16" s="95"/>
      <c r="N16" s="6">
        <v>8</v>
      </c>
      <c r="O16" s="6">
        <v>8</v>
      </c>
      <c r="P16" s="6">
        <v>8</v>
      </c>
      <c r="Q16" s="6">
        <v>8</v>
      </c>
    </row>
    <row r="17" spans="1:17" s="77" customFormat="1" ht="22.5" customHeight="1">
      <c r="A17" s="396"/>
      <c r="B17" s="85" t="s">
        <v>160</v>
      </c>
      <c r="C17" s="74" t="s">
        <v>103</v>
      </c>
      <c r="D17" s="399">
        <f>'sejours- 6 ans p6'!C34</f>
        <v>0</v>
      </c>
      <c r="E17" s="400"/>
      <c r="F17" s="156">
        <v>10</v>
      </c>
      <c r="G17" s="101">
        <f>'sejours- 6 ans p6'!D34</f>
        <v>0</v>
      </c>
      <c r="H17" s="101">
        <f t="shared" si="0"/>
        <v>0</v>
      </c>
      <c r="I17" s="156">
        <f>IF('sejours- 6 ans p6'!$G$34="","",'sejours- 6 ans p6'!$G$34)</f>
        <v>0</v>
      </c>
      <c r="J17" s="159">
        <f>IF('sejours- 6 ans p6'!$H$34="","",'sejours- 6 ans p6'!$H$34)</f>
        <v>0</v>
      </c>
      <c r="N17" s="150">
        <v>9</v>
      </c>
      <c r="O17" s="6">
        <v>9</v>
      </c>
      <c r="P17" s="6">
        <v>9</v>
      </c>
      <c r="Q17" s="6">
        <v>9</v>
      </c>
    </row>
    <row r="18" spans="1:17" s="77" customFormat="1" ht="12.75">
      <c r="A18" s="396"/>
      <c r="B18" s="393" t="s">
        <v>65</v>
      </c>
      <c r="C18" s="375"/>
      <c r="D18" s="370"/>
      <c r="E18" s="370"/>
      <c r="F18" s="370"/>
      <c r="G18" s="403">
        <f>G10+G12+G14+G16</f>
        <v>0</v>
      </c>
      <c r="H18" s="416"/>
      <c r="I18" s="379">
        <f t="shared" ref="I18:J18" si="1">IF(SUM(I10:I17)="","",SUM(I10:I17))</f>
        <v>0</v>
      </c>
      <c r="J18" s="381">
        <f t="shared" si="1"/>
        <v>0</v>
      </c>
      <c r="N18" s="150">
        <v>10</v>
      </c>
      <c r="O18" s="6">
        <v>10</v>
      </c>
      <c r="P18" s="6">
        <v>10</v>
      </c>
      <c r="Q18" s="6">
        <v>10</v>
      </c>
    </row>
    <row r="19" spans="1:17" s="77" customFormat="1" ht="13.5" thickBot="1">
      <c r="A19" s="397"/>
      <c r="B19" s="394"/>
      <c r="C19" s="372"/>
      <c r="D19" s="371"/>
      <c r="E19" s="371"/>
      <c r="F19" s="371"/>
      <c r="G19" s="404"/>
      <c r="H19" s="417"/>
      <c r="I19" s="380"/>
      <c r="J19" s="382"/>
      <c r="N19" s="150">
        <v>11</v>
      </c>
      <c r="P19" s="6">
        <v>11</v>
      </c>
      <c r="Q19" s="6">
        <v>11</v>
      </c>
    </row>
    <row r="20" spans="1:17" s="77" customFormat="1" ht="22.5" customHeight="1">
      <c r="A20" s="360" t="s">
        <v>66</v>
      </c>
      <c r="B20" s="92" t="s">
        <v>286</v>
      </c>
      <c r="C20" s="108"/>
      <c r="D20" s="388"/>
      <c r="E20" s="388"/>
      <c r="F20" s="189"/>
      <c r="G20" s="189">
        <v>0</v>
      </c>
      <c r="H20" s="93">
        <f t="shared" ref="H20:H21" si="2">IF(OR(D20,F20,G20)=0,0,D20*F20*G20)</f>
        <v>0</v>
      </c>
      <c r="I20" s="189"/>
      <c r="J20" s="94"/>
      <c r="L20" s="77" t="s">
        <v>110</v>
      </c>
      <c r="M20" s="77">
        <f>MAX(D20:E21)*SUM(G20:G21)*F21</f>
        <v>0</v>
      </c>
      <c r="N20" s="150"/>
      <c r="P20" s="6">
        <v>12</v>
      </c>
      <c r="Q20" s="6">
        <v>12</v>
      </c>
    </row>
    <row r="21" spans="1:17" s="77" customFormat="1" ht="22.5" customHeight="1">
      <c r="A21" s="361"/>
      <c r="B21" s="154" t="s">
        <v>287</v>
      </c>
      <c r="C21" s="108"/>
      <c r="D21" s="401"/>
      <c r="E21" s="401"/>
      <c r="F21" s="191"/>
      <c r="G21" s="148">
        <v>0</v>
      </c>
      <c r="H21" s="75">
        <f t="shared" si="2"/>
        <v>0</v>
      </c>
      <c r="I21" s="191"/>
      <c r="J21" s="95"/>
      <c r="L21" s="77" t="s">
        <v>112</v>
      </c>
      <c r="M21" s="77">
        <f>(SUM(G20:G22)*MAX(D20:E21)*F22)</f>
        <v>0</v>
      </c>
      <c r="P21" s="6">
        <v>13</v>
      </c>
      <c r="Q21" s="6">
        <v>13</v>
      </c>
    </row>
    <row r="22" spans="1:17" s="77" customFormat="1" ht="22.5" customHeight="1">
      <c r="A22" s="361"/>
      <c r="B22" s="85" t="s">
        <v>160</v>
      </c>
      <c r="C22" s="74" t="s">
        <v>103</v>
      </c>
      <c r="D22" s="399">
        <f>'sejours- 6 ans p6'!C51</f>
        <v>0</v>
      </c>
      <c r="E22" s="400"/>
      <c r="F22" s="156">
        <v>10</v>
      </c>
      <c r="G22" s="101">
        <f>'sejours- 6 ans p6'!D51</f>
        <v>0</v>
      </c>
      <c r="H22" s="101">
        <f>IF(OR(D22,F22,G22)=0,0,D22*F22*G22)</f>
        <v>0</v>
      </c>
      <c r="I22" s="156">
        <f>IF('sejours- 6 ans p6'!$G$51="","",'sejours- 6 ans p6'!$G$51)</f>
        <v>0</v>
      </c>
      <c r="J22" s="159">
        <f>IF('sejours- 6 ans p6'!$H$51="","",'sejours- 6 ans p6'!$H$51)</f>
        <v>0</v>
      </c>
      <c r="L22" s="77" t="s">
        <v>113</v>
      </c>
      <c r="M22" s="77">
        <f>MAX(D20:E21)*MAX(F20:F21)*SUM(G20:G22)</f>
        <v>0</v>
      </c>
      <c r="P22" s="6">
        <v>14</v>
      </c>
      <c r="Q22" s="6">
        <v>14</v>
      </c>
    </row>
    <row r="23" spans="1:17" s="77" customFormat="1" ht="22.5" customHeight="1" thickBot="1">
      <c r="A23" s="362"/>
      <c r="B23" s="155" t="s">
        <v>65</v>
      </c>
      <c r="C23" s="372"/>
      <c r="D23" s="372"/>
      <c r="E23" s="372"/>
      <c r="F23" s="138">
        <f>IF(M23&gt;M22,F22,MAX(F20:F21))</f>
        <v>0</v>
      </c>
      <c r="G23" s="152">
        <f>IF(M23&gt;M20,SUM(G20:G22),SUM(G20:G21))</f>
        <v>0</v>
      </c>
      <c r="H23" s="152">
        <f>MAX(D20:E21)*F23*G23</f>
        <v>0</v>
      </c>
      <c r="I23" s="152">
        <f>IF(SUM(I20:I22)="","",SUM(I20:I22))</f>
        <v>0</v>
      </c>
      <c r="J23" s="153">
        <f>IF(SUM(J20:J22)="","",SUM(J20:J22))</f>
        <v>0</v>
      </c>
      <c r="L23" s="77" t="s">
        <v>111</v>
      </c>
      <c r="M23" s="77">
        <f>+IF(Variation!D38="",'données activités - de 6 ans p5'!I23,'données activités - de 6 ans p5'!J23)</f>
        <v>0</v>
      </c>
      <c r="P23" s="6">
        <v>15</v>
      </c>
      <c r="Q23" s="6">
        <v>15</v>
      </c>
    </row>
    <row r="24" spans="1:17" s="73" customFormat="1" ht="27.75" customHeight="1">
      <c r="A24" s="360" t="s">
        <v>67</v>
      </c>
      <c r="B24" s="363" t="s">
        <v>305</v>
      </c>
      <c r="C24" s="364"/>
      <c r="D24" s="98" t="s">
        <v>69</v>
      </c>
      <c r="E24" s="98" t="s">
        <v>70</v>
      </c>
      <c r="F24" s="373"/>
      <c r="G24" s="373"/>
      <c r="H24" s="373"/>
      <c r="I24" s="373"/>
      <c r="J24" s="374"/>
      <c r="O24" s="77"/>
      <c r="P24" s="6">
        <v>16</v>
      </c>
      <c r="Q24" s="6">
        <v>16</v>
      </c>
    </row>
    <row r="25" spans="1:17" s="76" customFormat="1" ht="22.5" customHeight="1">
      <c r="A25" s="361"/>
      <c r="B25" s="86" t="s">
        <v>289</v>
      </c>
      <c r="C25" s="108"/>
      <c r="D25" s="191"/>
      <c r="E25" s="191"/>
      <c r="F25" s="130"/>
      <c r="G25" s="191">
        <v>0</v>
      </c>
      <c r="H25" s="88">
        <f>IF(OR(E25,F25,G25)=0,0,M25*F25*G25)</f>
        <v>0</v>
      </c>
      <c r="I25" s="191"/>
      <c r="J25" s="95"/>
      <c r="M25" s="87">
        <f>ROUND((D25*22/35)+(E25*13/35),0)</f>
        <v>0</v>
      </c>
      <c r="O25" s="73"/>
      <c r="P25" s="6">
        <v>17</v>
      </c>
      <c r="Q25" s="6">
        <v>17</v>
      </c>
    </row>
    <row r="26" spans="1:17" s="76" customFormat="1" ht="22.5" customHeight="1">
      <c r="A26" s="361"/>
      <c r="B26" s="86" t="s">
        <v>293</v>
      </c>
      <c r="C26" s="108"/>
      <c r="D26" s="191"/>
      <c r="E26" s="191"/>
      <c r="F26" s="130"/>
      <c r="G26" s="191">
        <v>0</v>
      </c>
      <c r="H26" s="88">
        <f>IF(OR(E26,F26,G26)=0,0,M26*F26*G26)</f>
        <v>0</v>
      </c>
      <c r="I26" s="191"/>
      <c r="J26" s="95"/>
      <c r="M26" s="87">
        <f>ROUND((D26*22/35)+(E26*13/35),0)</f>
        <v>0</v>
      </c>
      <c r="O26" s="73"/>
      <c r="P26" s="6"/>
      <c r="Q26" s="6"/>
    </row>
    <row r="27" spans="1:17" s="76" customFormat="1" ht="22.5" customHeight="1">
      <c r="A27" s="361"/>
      <c r="B27" s="86" t="s">
        <v>288</v>
      </c>
      <c r="C27" s="108"/>
      <c r="D27" s="191"/>
      <c r="E27" s="191"/>
      <c r="F27" s="130"/>
      <c r="G27" s="148">
        <v>0</v>
      </c>
      <c r="H27" s="88">
        <f t="shared" ref="H27:H28" si="3">IF(OR(E27,F27,G27)=0,0,M27*F27*G27)</f>
        <v>0</v>
      </c>
      <c r="I27" s="200"/>
      <c r="J27" s="95"/>
      <c r="M27" s="87">
        <f>ROUND((D27*20/33)+(E27*13/33),0)</f>
        <v>0</v>
      </c>
      <c r="P27" s="6">
        <v>18</v>
      </c>
      <c r="Q27" s="6">
        <v>18</v>
      </c>
    </row>
    <row r="28" spans="1:17" s="76" customFormat="1" ht="20.25" customHeight="1">
      <c r="A28" s="361"/>
      <c r="B28" s="86" t="s">
        <v>156</v>
      </c>
      <c r="C28" s="108"/>
      <c r="D28" s="191"/>
      <c r="E28" s="191"/>
      <c r="F28" s="130"/>
      <c r="G28" s="191">
        <v>0</v>
      </c>
      <c r="H28" s="88">
        <f t="shared" si="3"/>
        <v>0</v>
      </c>
      <c r="I28" s="200"/>
      <c r="J28" s="95"/>
      <c r="M28" s="87">
        <f>ROUND((D28*101/147)+(E28*46/147),0)</f>
        <v>0</v>
      </c>
      <c r="P28" s="6">
        <v>19</v>
      </c>
      <c r="Q28" s="6">
        <v>19</v>
      </c>
    </row>
    <row r="29" spans="1:17" s="6" customFormat="1" ht="12.75" customHeight="1">
      <c r="A29" s="361"/>
      <c r="B29" s="393" t="s">
        <v>65</v>
      </c>
      <c r="C29" s="375"/>
      <c r="D29" s="370"/>
      <c r="E29" s="370"/>
      <c r="F29" s="376">
        <f>MAX(F25:F28)</f>
        <v>0</v>
      </c>
      <c r="G29" s="386">
        <f>SUM(G25:G28)</f>
        <v>0</v>
      </c>
      <c r="H29" s="389">
        <f>G29*MAX(F25:F28)*MAX(M25:M28)</f>
        <v>0</v>
      </c>
      <c r="I29" s="379">
        <f>IF(SUM(I25:I28)="","",SUM(I25:I28))</f>
        <v>0</v>
      </c>
      <c r="J29" s="381">
        <f>IF(SUM(J25:J28)="","",SUM(J25:J28))</f>
        <v>0</v>
      </c>
      <c r="O29" s="76"/>
      <c r="P29" s="76"/>
      <c r="Q29" s="6">
        <v>20</v>
      </c>
    </row>
    <row r="30" spans="1:17" s="6" customFormat="1" ht="15.75" customHeight="1" thickBot="1">
      <c r="A30" s="362"/>
      <c r="B30" s="394"/>
      <c r="C30" s="372"/>
      <c r="D30" s="371"/>
      <c r="E30" s="371"/>
      <c r="F30" s="377"/>
      <c r="G30" s="387"/>
      <c r="H30" s="390"/>
      <c r="I30" s="380"/>
      <c r="J30" s="382"/>
      <c r="Q30" s="6">
        <v>21</v>
      </c>
    </row>
    <row r="31" spans="1:17" ht="18" thickBot="1">
      <c r="A31" s="56"/>
      <c r="F31" s="368" t="s">
        <v>68</v>
      </c>
      <c r="G31" s="369"/>
      <c r="H31" s="369"/>
      <c r="I31" s="96">
        <f>IF((I18+I23+I29)="","",(I18+I23+I29))</f>
        <v>0</v>
      </c>
      <c r="J31" s="97">
        <f>IF((J18+J23+J29)="","",(J18+J23+J29))</f>
        <v>0</v>
      </c>
      <c r="L31" s="6"/>
      <c r="M31" s="6"/>
      <c r="O31" s="6"/>
      <c r="P31" s="6"/>
      <c r="Q31" s="6">
        <v>22</v>
      </c>
    </row>
    <row r="32" spans="1:17">
      <c r="Q32" s="6">
        <v>23</v>
      </c>
    </row>
    <row r="33" spans="1:17">
      <c r="Q33" s="6">
        <v>24</v>
      </c>
    </row>
    <row r="34" spans="1:17">
      <c r="A34" s="84" t="str">
        <f>Identification!$A$59</f>
        <v/>
      </c>
      <c r="B34" s="383" t="str">
        <f>Identification!B59</f>
        <v/>
      </c>
      <c r="C34" s="383"/>
      <c r="D34" s="383"/>
      <c r="E34" t="s">
        <v>252</v>
      </c>
      <c r="F34" s="128">
        <f>Identification!H30</f>
        <v>0</v>
      </c>
      <c r="J34" t="s">
        <v>342</v>
      </c>
      <c r="Q34" s="6">
        <v>25</v>
      </c>
    </row>
    <row r="35" spans="1:17">
      <c r="C35"/>
      <c r="D35" s="127"/>
      <c r="Q35" s="6">
        <v>26</v>
      </c>
    </row>
    <row r="36" spans="1:17">
      <c r="C36"/>
      <c r="Q36" s="6">
        <v>27</v>
      </c>
    </row>
    <row r="37" spans="1:17">
      <c r="Q37" s="6">
        <v>28</v>
      </c>
    </row>
    <row r="38" spans="1:17">
      <c r="Q38" s="6">
        <v>29</v>
      </c>
    </row>
    <row r="39" spans="1:17">
      <c r="Q39" s="6">
        <v>30</v>
      </c>
    </row>
    <row r="40" spans="1:17">
      <c r="Q40" s="6">
        <v>31</v>
      </c>
    </row>
    <row r="41" spans="1:17">
      <c r="Q41" s="6">
        <v>32</v>
      </c>
    </row>
    <row r="42" spans="1:17">
      <c r="Q42" s="6">
        <v>33</v>
      </c>
    </row>
    <row r="43" spans="1:17">
      <c r="Q43" s="6">
        <v>34</v>
      </c>
    </row>
    <row r="44" spans="1:17">
      <c r="Q44" s="6">
        <v>35</v>
      </c>
    </row>
  </sheetData>
  <sheetProtection password="CC0A" sheet="1" objects="1" scenarios="1"/>
  <customSheetViews>
    <customSheetView guid="{BC11E304-D647-4D35-9339-98955CD8DE9B}" showPageBreaks="1" topLeftCell="A7">
      <selection activeCell="G11" sqref="G11"/>
      <pageMargins left="0" right="0" top="0" bottom="0" header="0" footer="0"/>
      <printOptions horizontalCentered="1" verticalCentered="1"/>
      <pageSetup paperSize="9" scale="85" fitToWidth="0" fitToHeight="0" orientation="landscape" horizontalDpi="4294967295" verticalDpi="4294967295" r:id="rId1"/>
    </customSheetView>
  </customSheetViews>
  <mergeCells count="49">
    <mergeCell ref="A1:J1"/>
    <mergeCell ref="G18:G19"/>
    <mergeCell ref="I18:I19"/>
    <mergeCell ref="J18:J19"/>
    <mergeCell ref="D8:E8"/>
    <mergeCell ref="A7:B9"/>
    <mergeCell ref="C8:C9"/>
    <mergeCell ref="F8:F9"/>
    <mergeCell ref="G8:G9"/>
    <mergeCell ref="I8:I9"/>
    <mergeCell ref="J8:J9"/>
    <mergeCell ref="A2:J2"/>
    <mergeCell ref="H18:H19"/>
    <mergeCell ref="B18:B19"/>
    <mergeCell ref="D11:E11"/>
    <mergeCell ref="D13:E13"/>
    <mergeCell ref="A20:A23"/>
    <mergeCell ref="A10:A19"/>
    <mergeCell ref="D20:E20"/>
    <mergeCell ref="D16:E16"/>
    <mergeCell ref="D14:E14"/>
    <mergeCell ref="D15:E15"/>
    <mergeCell ref="D17:E17"/>
    <mergeCell ref="D22:E22"/>
    <mergeCell ref="D12:E12"/>
    <mergeCell ref="D21:E21"/>
    <mergeCell ref="B34:D34"/>
    <mergeCell ref="I7:J7"/>
    <mergeCell ref="G29:G30"/>
    <mergeCell ref="D10:E10"/>
    <mergeCell ref="H29:H30"/>
    <mergeCell ref="H8:H9"/>
    <mergeCell ref="B29:B30"/>
    <mergeCell ref="A24:A30"/>
    <mergeCell ref="B24:C24"/>
    <mergeCell ref="C7:H7"/>
    <mergeCell ref="F31:H31"/>
    <mergeCell ref="F18:F19"/>
    <mergeCell ref="C23:E23"/>
    <mergeCell ref="F24:J24"/>
    <mergeCell ref="C29:C30"/>
    <mergeCell ref="D29:D30"/>
    <mergeCell ref="E29:E30"/>
    <mergeCell ref="F29:F30"/>
    <mergeCell ref="D9:E9"/>
    <mergeCell ref="C18:C19"/>
    <mergeCell ref="D18:E19"/>
    <mergeCell ref="I29:I30"/>
    <mergeCell ref="J29:J30"/>
  </mergeCells>
  <dataValidations count="6">
    <dataValidation type="list" allowBlank="1" showInputMessage="1" showErrorMessage="1" sqref="G10 G16 G14">
      <formula1>$O$8:$O$18</formula1>
    </dataValidation>
    <dataValidation type="list" allowBlank="1" showInputMessage="1" showErrorMessage="1" sqref="G12">
      <formula1>$N$8:$N$19</formula1>
    </dataValidation>
    <dataValidation type="list" allowBlank="1" showInputMessage="1" showErrorMessage="1" sqref="G20">
      <formula1>$P$8:$P$28</formula1>
    </dataValidation>
    <dataValidation type="list" allowBlank="1" showInputMessage="1" showErrorMessage="1" sqref="G21">
      <formula1>$Q$8:$Q$31</formula1>
    </dataValidation>
    <dataValidation type="list" allowBlank="1" showInputMessage="1" showErrorMessage="1" sqref="G27">
      <formula1>$Q$8:$Q$42</formula1>
    </dataValidation>
    <dataValidation type="list" allowBlank="1" showInputMessage="1" showErrorMessage="1" sqref="G25:G26">
      <formula1>$Q$8:$Q$44</formula1>
    </dataValidation>
  </dataValidations>
  <printOptions horizontalCentered="1" verticalCentered="1"/>
  <pageMargins left="0" right="0" top="0" bottom="0" header="0" footer="0"/>
  <pageSetup paperSize="9" scale="85" fitToWidth="0" fitToHeight="0" orientation="landscape" r:id="rId2"/>
  <drawing r:id="rId3"/>
  <legacyDrawing r:id="rId4"/>
  <oleObjects>
    <mc:AlternateContent xmlns:mc="http://schemas.openxmlformats.org/markup-compatibility/2006">
      <mc:Choice Requires="x14">
        <oleObject shapeId="5124" r:id="rId5">
          <objectPr defaultSize="0" autoPict="0" r:id="rId6">
            <anchor moveWithCells="1" sizeWithCells="1">
              <from>
                <xdr:col>0</xdr:col>
                <xdr:colOff>0</xdr:colOff>
                <xdr:row>0</xdr:row>
                <xdr:rowOff>9525</xdr:rowOff>
              </from>
              <to>
                <xdr:col>0</xdr:col>
                <xdr:colOff>523875</xdr:colOff>
                <xdr:row>3</xdr:row>
                <xdr:rowOff>76200</xdr:rowOff>
              </to>
            </anchor>
          </objectPr>
        </oleObject>
      </mc:Choice>
      <mc:Fallback>
        <oleObject shapeId="5124" r:id="rId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dimension ref="A3:H55"/>
  <sheetViews>
    <sheetView topLeftCell="A7" workbookViewId="0">
      <selection activeCell="J50" sqref="J50"/>
    </sheetView>
  </sheetViews>
  <sheetFormatPr baseColWidth="10" defaultRowHeight="15"/>
  <cols>
    <col min="1" max="1" width="17.28515625" style="1" customWidth="1"/>
    <col min="2" max="2" width="18.85546875" customWidth="1"/>
    <col min="3" max="3" width="11.28515625" customWidth="1"/>
    <col min="7" max="7" width="14.42578125" customWidth="1"/>
    <col min="8" max="8" width="13.42578125" bestFit="1" customWidth="1"/>
  </cols>
  <sheetData>
    <row r="3" spans="1:8" ht="16.5">
      <c r="A3" s="402" t="s">
        <v>100</v>
      </c>
      <c r="B3" s="402"/>
      <c r="C3" s="402"/>
      <c r="D3" s="402"/>
      <c r="E3" s="402"/>
      <c r="F3" s="402"/>
      <c r="G3" s="402"/>
      <c r="H3" s="402"/>
    </row>
    <row r="4" spans="1:8" ht="15.75">
      <c r="A4" s="415" t="s">
        <v>55</v>
      </c>
      <c r="B4" s="415"/>
      <c r="C4" s="415"/>
      <c r="D4" s="415"/>
      <c r="E4" s="415"/>
      <c r="F4" s="415"/>
      <c r="G4" s="415"/>
      <c r="H4" s="415"/>
    </row>
    <row r="5" spans="1:8" ht="7.5" customHeight="1">
      <c r="A5" s="18"/>
      <c r="B5" s="18"/>
      <c r="C5" s="18"/>
      <c r="D5" s="18"/>
      <c r="E5" s="18"/>
      <c r="F5" s="38"/>
      <c r="G5" s="18"/>
      <c r="H5" s="18"/>
    </row>
    <row r="6" spans="1:8" ht="6.75" customHeight="1"/>
    <row r="7" spans="1:8" ht="42.75" customHeight="1">
      <c r="A7" s="421" t="s">
        <v>360</v>
      </c>
      <c r="B7" s="107" t="s">
        <v>71</v>
      </c>
      <c r="C7" s="66" t="s">
        <v>72</v>
      </c>
      <c r="D7" s="16" t="s">
        <v>73</v>
      </c>
      <c r="E7" s="16" t="s">
        <v>74</v>
      </c>
      <c r="F7" s="37" t="s">
        <v>108</v>
      </c>
      <c r="G7" s="16" t="s">
        <v>75</v>
      </c>
      <c r="H7" s="16" t="s">
        <v>76</v>
      </c>
    </row>
    <row r="8" spans="1:8">
      <c r="A8" s="422"/>
      <c r="B8" s="108"/>
      <c r="C8" s="51"/>
      <c r="D8" s="51"/>
      <c r="E8" s="201">
        <v>10</v>
      </c>
      <c r="F8" s="17">
        <f>C8*D8*E8</f>
        <v>0</v>
      </c>
      <c r="G8" s="51"/>
      <c r="H8" s="51"/>
    </row>
    <row r="9" spans="1:8">
      <c r="A9" s="422"/>
      <c r="B9" s="108"/>
      <c r="C9" s="51"/>
      <c r="D9" s="51"/>
      <c r="E9" s="201">
        <v>10</v>
      </c>
      <c r="F9" s="17">
        <f t="shared" ref="F9:F13" si="0">C9*D9*E9</f>
        <v>0</v>
      </c>
      <c r="G9" s="51"/>
      <c r="H9" s="51"/>
    </row>
    <row r="10" spans="1:8">
      <c r="A10" s="422"/>
      <c r="B10" s="108"/>
      <c r="C10" s="51"/>
      <c r="D10" s="51"/>
      <c r="E10" s="201">
        <v>10</v>
      </c>
      <c r="F10" s="17">
        <f t="shared" si="0"/>
        <v>0</v>
      </c>
      <c r="G10" s="51"/>
      <c r="H10" s="51"/>
    </row>
    <row r="11" spans="1:8">
      <c r="A11" s="422"/>
      <c r="B11" s="108"/>
      <c r="C11" s="51"/>
      <c r="D11" s="51"/>
      <c r="E11" s="201">
        <v>10</v>
      </c>
      <c r="F11" s="17">
        <f t="shared" si="0"/>
        <v>0</v>
      </c>
      <c r="G11" s="51"/>
      <c r="H11" s="51"/>
    </row>
    <row r="12" spans="1:8">
      <c r="A12" s="423"/>
      <c r="B12" s="108"/>
      <c r="C12" s="51"/>
      <c r="D12" s="51"/>
      <c r="E12" s="201">
        <v>10</v>
      </c>
      <c r="F12" s="17">
        <f t="shared" si="0"/>
        <v>0</v>
      </c>
      <c r="G12" s="51"/>
      <c r="H12" s="51"/>
    </row>
    <row r="13" spans="1:8">
      <c r="A13" s="41" t="s">
        <v>105</v>
      </c>
      <c r="B13" s="30"/>
      <c r="C13" s="39">
        <f>MAX(C8:C12)</f>
        <v>0</v>
      </c>
      <c r="D13" s="39">
        <f>SUM(D8:D12)</f>
        <v>0</v>
      </c>
      <c r="E13" s="40">
        <v>10</v>
      </c>
      <c r="F13" s="40">
        <f t="shared" si="0"/>
        <v>0</v>
      </c>
      <c r="G13" s="31">
        <f>SUM(G8:G12)</f>
        <v>0</v>
      </c>
      <c r="H13" s="31">
        <f>SUM(H8:H12)</f>
        <v>0</v>
      </c>
    </row>
    <row r="14" spans="1:8" ht="45">
      <c r="A14" s="421" t="s">
        <v>359</v>
      </c>
      <c r="B14" s="107" t="s">
        <v>71</v>
      </c>
      <c r="C14" s="68" t="s">
        <v>72</v>
      </c>
      <c r="D14" s="16" t="s">
        <v>73</v>
      </c>
      <c r="E14" s="16" t="s">
        <v>74</v>
      </c>
      <c r="F14" s="37" t="s">
        <v>108</v>
      </c>
      <c r="G14" s="16" t="s">
        <v>75</v>
      </c>
      <c r="H14" s="16" t="s">
        <v>76</v>
      </c>
    </row>
    <row r="15" spans="1:8">
      <c r="A15" s="422"/>
      <c r="B15" s="108"/>
      <c r="C15" s="51"/>
      <c r="D15" s="51"/>
      <c r="E15" s="201">
        <v>10</v>
      </c>
      <c r="F15" s="17">
        <f>C15*D15*E15</f>
        <v>0</v>
      </c>
      <c r="G15" s="51"/>
      <c r="H15" s="51"/>
    </row>
    <row r="16" spans="1:8">
      <c r="A16" s="422"/>
      <c r="B16" s="108"/>
      <c r="C16" s="51"/>
      <c r="D16" s="51"/>
      <c r="E16" s="201">
        <v>10</v>
      </c>
      <c r="F16" s="17">
        <f t="shared" ref="F16:F20" si="1">C16*D16*E16</f>
        <v>0</v>
      </c>
      <c r="G16" s="51"/>
      <c r="H16" s="51"/>
    </row>
    <row r="17" spans="1:8">
      <c r="A17" s="422"/>
      <c r="B17" s="108"/>
      <c r="C17" s="51"/>
      <c r="D17" s="51"/>
      <c r="E17" s="201">
        <v>10</v>
      </c>
      <c r="F17" s="17">
        <f t="shared" si="1"/>
        <v>0</v>
      </c>
      <c r="G17" s="51"/>
      <c r="H17" s="51"/>
    </row>
    <row r="18" spans="1:8">
      <c r="A18" s="422"/>
      <c r="B18" s="108"/>
      <c r="C18" s="51"/>
      <c r="D18" s="51"/>
      <c r="E18" s="201">
        <v>10</v>
      </c>
      <c r="F18" s="17">
        <f t="shared" si="1"/>
        <v>0</v>
      </c>
      <c r="G18" s="51"/>
      <c r="H18" s="51"/>
    </row>
    <row r="19" spans="1:8">
      <c r="A19" s="423"/>
      <c r="B19" s="108"/>
      <c r="C19" s="51"/>
      <c r="D19" s="51"/>
      <c r="E19" s="201">
        <v>10</v>
      </c>
      <c r="F19" s="17">
        <f t="shared" si="1"/>
        <v>0</v>
      </c>
      <c r="G19" s="51"/>
      <c r="H19" s="51"/>
    </row>
    <row r="20" spans="1:8">
      <c r="A20" s="29" t="s">
        <v>106</v>
      </c>
      <c r="B20" s="30"/>
      <c r="C20" s="39">
        <f>MAX(C15:C19)</f>
        <v>0</v>
      </c>
      <c r="D20" s="39">
        <f>SUM(D15:D19)</f>
        <v>0</v>
      </c>
      <c r="E20" s="202">
        <v>10</v>
      </c>
      <c r="F20" s="40">
        <f t="shared" si="1"/>
        <v>0</v>
      </c>
      <c r="G20" s="31">
        <f>SUM(G15:G19)</f>
        <v>0</v>
      </c>
      <c r="H20" s="31">
        <f>SUM(H15:H19)</f>
        <v>0</v>
      </c>
    </row>
    <row r="21" spans="1:8" ht="45">
      <c r="A21" s="421" t="s">
        <v>358</v>
      </c>
      <c r="B21" s="107" t="s">
        <v>71</v>
      </c>
      <c r="C21" s="68" t="s">
        <v>72</v>
      </c>
      <c r="D21" s="16" t="s">
        <v>73</v>
      </c>
      <c r="E21" s="16" t="s">
        <v>74</v>
      </c>
      <c r="F21" s="37" t="s">
        <v>108</v>
      </c>
      <c r="G21" s="16" t="s">
        <v>75</v>
      </c>
      <c r="H21" s="16" t="s">
        <v>76</v>
      </c>
    </row>
    <row r="22" spans="1:8">
      <c r="A22" s="422"/>
      <c r="B22" s="108"/>
      <c r="C22" s="51"/>
      <c r="D22" s="51"/>
      <c r="E22" s="201">
        <v>10</v>
      </c>
      <c r="F22" s="17">
        <f>C22*D22*E22</f>
        <v>0</v>
      </c>
      <c r="G22" s="51"/>
      <c r="H22" s="51"/>
    </row>
    <row r="23" spans="1:8">
      <c r="A23" s="422"/>
      <c r="B23" s="108"/>
      <c r="C23" s="51"/>
      <c r="D23" s="51"/>
      <c r="E23" s="201">
        <v>10</v>
      </c>
      <c r="F23" s="17">
        <f t="shared" ref="F23:F27" si="2">C23*D23*E23</f>
        <v>0</v>
      </c>
      <c r="G23" s="51"/>
      <c r="H23" s="51"/>
    </row>
    <row r="24" spans="1:8">
      <c r="A24" s="422"/>
      <c r="B24" s="108"/>
      <c r="C24" s="51"/>
      <c r="D24" s="51"/>
      <c r="E24" s="201">
        <v>10</v>
      </c>
      <c r="F24" s="17">
        <f t="shared" si="2"/>
        <v>0</v>
      </c>
      <c r="G24" s="51"/>
      <c r="H24" s="51"/>
    </row>
    <row r="25" spans="1:8">
      <c r="A25" s="422"/>
      <c r="B25" s="108"/>
      <c r="C25" s="51"/>
      <c r="D25" s="51"/>
      <c r="E25" s="201">
        <v>10</v>
      </c>
      <c r="F25" s="17">
        <f t="shared" si="2"/>
        <v>0</v>
      </c>
      <c r="G25" s="51"/>
      <c r="H25" s="51"/>
    </row>
    <row r="26" spans="1:8">
      <c r="A26" s="423"/>
      <c r="B26" s="108"/>
      <c r="C26" s="51"/>
      <c r="D26" s="51"/>
      <c r="E26" s="201">
        <v>10</v>
      </c>
      <c r="F26" s="17">
        <f t="shared" si="2"/>
        <v>0</v>
      </c>
      <c r="G26" s="51"/>
      <c r="H26" s="51"/>
    </row>
    <row r="27" spans="1:8">
      <c r="A27" s="41" t="s">
        <v>107</v>
      </c>
      <c r="B27" s="30"/>
      <c r="C27" s="39">
        <f>MAX(C22:C26)</f>
        <v>0</v>
      </c>
      <c r="D27" s="39">
        <f>SUM(D22:D26)</f>
        <v>0</v>
      </c>
      <c r="E27" s="40">
        <v>10</v>
      </c>
      <c r="F27" s="40">
        <f t="shared" si="2"/>
        <v>0</v>
      </c>
      <c r="G27" s="31">
        <f>SUM(G22:G26)</f>
        <v>0</v>
      </c>
      <c r="H27" s="31">
        <f>SUM(H22:H26)</f>
        <v>0</v>
      </c>
    </row>
    <row r="28" spans="1:8" ht="45">
      <c r="A28" s="421" t="s">
        <v>357</v>
      </c>
      <c r="B28" s="107" t="s">
        <v>71</v>
      </c>
      <c r="C28" s="68" t="s">
        <v>72</v>
      </c>
      <c r="D28" s="16" t="s">
        <v>73</v>
      </c>
      <c r="E28" s="16" t="s">
        <v>74</v>
      </c>
      <c r="F28" s="37" t="s">
        <v>108</v>
      </c>
      <c r="G28" s="16" t="s">
        <v>75</v>
      </c>
      <c r="H28" s="16" t="s">
        <v>76</v>
      </c>
    </row>
    <row r="29" spans="1:8">
      <c r="A29" s="422"/>
      <c r="B29" s="108"/>
      <c r="C29" s="51"/>
      <c r="D29" s="51"/>
      <c r="E29" s="201">
        <v>10</v>
      </c>
      <c r="F29" s="17">
        <f>C29*D29*E29</f>
        <v>0</v>
      </c>
      <c r="G29" s="51"/>
      <c r="H29" s="51"/>
    </row>
    <row r="30" spans="1:8">
      <c r="A30" s="422"/>
      <c r="B30" s="108"/>
      <c r="C30" s="51"/>
      <c r="D30" s="51"/>
      <c r="E30" s="201">
        <v>10</v>
      </c>
      <c r="F30" s="17">
        <f t="shared" ref="F30:F34" si="3">C30*D30*E30</f>
        <v>0</v>
      </c>
      <c r="G30" s="51"/>
      <c r="H30" s="51"/>
    </row>
    <row r="31" spans="1:8">
      <c r="A31" s="422"/>
      <c r="B31" s="108"/>
      <c r="C31" s="51"/>
      <c r="D31" s="51"/>
      <c r="E31" s="201">
        <v>10</v>
      </c>
      <c r="F31" s="17">
        <f t="shared" si="3"/>
        <v>0</v>
      </c>
      <c r="G31" s="51"/>
      <c r="H31" s="51"/>
    </row>
    <row r="32" spans="1:8">
      <c r="A32" s="422"/>
      <c r="B32" s="108"/>
      <c r="C32" s="51"/>
      <c r="D32" s="51"/>
      <c r="E32" s="201">
        <v>10</v>
      </c>
      <c r="F32" s="17">
        <f t="shared" si="3"/>
        <v>0</v>
      </c>
      <c r="G32" s="51"/>
      <c r="H32" s="51"/>
    </row>
    <row r="33" spans="1:8">
      <c r="A33" s="423"/>
      <c r="B33" s="108"/>
      <c r="C33" s="51"/>
      <c r="D33" s="51"/>
      <c r="E33" s="201">
        <v>10</v>
      </c>
      <c r="F33" s="17">
        <f t="shared" si="3"/>
        <v>0</v>
      </c>
      <c r="G33" s="51"/>
      <c r="H33" s="51"/>
    </row>
    <row r="34" spans="1:8">
      <c r="A34" s="41" t="s">
        <v>104</v>
      </c>
      <c r="B34" s="30"/>
      <c r="C34" s="39">
        <f>MAX(C29:C33)</f>
        <v>0</v>
      </c>
      <c r="D34" s="39">
        <f>SUM(D29:D33)</f>
        <v>0</v>
      </c>
      <c r="E34" s="40">
        <v>10</v>
      </c>
      <c r="F34" s="40">
        <f t="shared" si="3"/>
        <v>0</v>
      </c>
      <c r="G34" s="31">
        <f>SUM(G29:G33)</f>
        <v>0</v>
      </c>
      <c r="H34" s="31">
        <f>SUM(H29:H33)</f>
        <v>0</v>
      </c>
    </row>
    <row r="35" spans="1:8" ht="45">
      <c r="A35" s="421" t="s">
        <v>356</v>
      </c>
      <c r="B35" s="107" t="s">
        <v>71</v>
      </c>
      <c r="C35" s="68" t="s">
        <v>72</v>
      </c>
      <c r="D35" s="16" t="s">
        <v>73</v>
      </c>
      <c r="E35" s="16" t="s">
        <v>74</v>
      </c>
      <c r="F35" s="37" t="s">
        <v>108</v>
      </c>
      <c r="G35" s="16" t="s">
        <v>75</v>
      </c>
      <c r="H35" s="16" t="s">
        <v>76</v>
      </c>
    </row>
    <row r="36" spans="1:8">
      <c r="A36" s="422"/>
      <c r="B36" s="108"/>
      <c r="C36" s="51"/>
      <c r="D36" s="51"/>
      <c r="E36" s="201">
        <v>10</v>
      </c>
      <c r="F36" s="17">
        <f>C36*D36*E36</f>
        <v>0</v>
      </c>
      <c r="G36" s="51"/>
      <c r="H36" s="51"/>
    </row>
    <row r="37" spans="1:8">
      <c r="A37" s="422"/>
      <c r="B37" s="108"/>
      <c r="C37" s="51"/>
      <c r="D37" s="51"/>
      <c r="E37" s="201">
        <v>10</v>
      </c>
      <c r="F37" s="17">
        <f t="shared" ref="F37:F51" si="4">C37*D37*E37</f>
        <v>0</v>
      </c>
      <c r="G37" s="51"/>
      <c r="H37" s="51"/>
    </row>
    <row r="38" spans="1:8">
      <c r="A38" s="422"/>
      <c r="B38" s="108"/>
      <c r="C38" s="51"/>
      <c r="D38" s="51"/>
      <c r="E38" s="201">
        <v>10</v>
      </c>
      <c r="F38" s="17">
        <f t="shared" si="4"/>
        <v>0</v>
      </c>
      <c r="G38" s="51"/>
      <c r="H38" s="51"/>
    </row>
    <row r="39" spans="1:8">
      <c r="A39" s="422"/>
      <c r="B39" s="108"/>
      <c r="C39" s="51"/>
      <c r="D39" s="51"/>
      <c r="E39" s="201">
        <v>10</v>
      </c>
      <c r="F39" s="17">
        <f t="shared" si="4"/>
        <v>0</v>
      </c>
      <c r="G39" s="51"/>
      <c r="H39" s="51"/>
    </row>
    <row r="40" spans="1:8">
      <c r="A40" s="422"/>
      <c r="B40" s="108"/>
      <c r="C40" s="51"/>
      <c r="D40" s="51"/>
      <c r="E40" s="201">
        <v>10</v>
      </c>
      <c r="F40" s="17">
        <f t="shared" si="4"/>
        <v>0</v>
      </c>
      <c r="G40" s="51"/>
      <c r="H40" s="51"/>
    </row>
    <row r="41" spans="1:8">
      <c r="A41" s="422"/>
      <c r="B41" s="109"/>
      <c r="C41" s="51"/>
      <c r="D41" s="51"/>
      <c r="E41" s="201">
        <v>10</v>
      </c>
      <c r="F41" s="17">
        <f t="shared" si="4"/>
        <v>0</v>
      </c>
      <c r="G41" s="51"/>
      <c r="H41" s="51"/>
    </row>
    <row r="42" spans="1:8">
      <c r="A42" s="422"/>
      <c r="B42" s="108"/>
      <c r="C42" s="51"/>
      <c r="D42" s="51"/>
      <c r="E42" s="201">
        <v>10</v>
      </c>
      <c r="F42" s="17">
        <f t="shared" si="4"/>
        <v>0</v>
      </c>
      <c r="G42" s="51"/>
      <c r="H42" s="51"/>
    </row>
    <row r="43" spans="1:8">
      <c r="A43" s="422"/>
      <c r="B43" s="108"/>
      <c r="C43" s="51"/>
      <c r="D43" s="51"/>
      <c r="E43" s="201">
        <v>10</v>
      </c>
      <c r="F43" s="17">
        <f t="shared" si="4"/>
        <v>0</v>
      </c>
      <c r="G43" s="51"/>
      <c r="H43" s="51"/>
    </row>
    <row r="44" spans="1:8">
      <c r="A44" s="422"/>
      <c r="B44" s="108"/>
      <c r="C44" s="51"/>
      <c r="D44" s="51"/>
      <c r="E44" s="201">
        <v>10</v>
      </c>
      <c r="F44" s="17">
        <f t="shared" si="4"/>
        <v>0</v>
      </c>
      <c r="G44" s="51"/>
      <c r="H44" s="51"/>
    </row>
    <row r="45" spans="1:8">
      <c r="A45" s="422"/>
      <c r="B45" s="108"/>
      <c r="C45" s="51"/>
      <c r="D45" s="51"/>
      <c r="E45" s="201">
        <v>10</v>
      </c>
      <c r="F45" s="17">
        <f t="shared" si="4"/>
        <v>0</v>
      </c>
      <c r="G45" s="51"/>
      <c r="H45" s="51"/>
    </row>
    <row r="46" spans="1:8">
      <c r="A46" s="422"/>
      <c r="B46" s="108"/>
      <c r="C46" s="51"/>
      <c r="D46" s="51"/>
      <c r="E46" s="201">
        <v>10</v>
      </c>
      <c r="F46" s="17">
        <f t="shared" si="4"/>
        <v>0</v>
      </c>
      <c r="G46" s="51"/>
      <c r="H46" s="51"/>
    </row>
    <row r="47" spans="1:8">
      <c r="A47" s="422"/>
      <c r="B47" s="109"/>
      <c r="C47" s="51"/>
      <c r="D47" s="51"/>
      <c r="E47" s="201">
        <v>10</v>
      </c>
      <c r="F47" s="17">
        <f t="shared" si="4"/>
        <v>0</v>
      </c>
      <c r="G47" s="51"/>
      <c r="H47" s="51"/>
    </row>
    <row r="48" spans="1:8">
      <c r="A48" s="422"/>
      <c r="B48" s="108"/>
      <c r="C48" s="51"/>
      <c r="D48" s="51"/>
      <c r="E48" s="201">
        <v>10</v>
      </c>
      <c r="F48" s="17">
        <f t="shared" si="4"/>
        <v>0</v>
      </c>
      <c r="G48" s="51"/>
      <c r="H48" s="51"/>
    </row>
    <row r="49" spans="1:8">
      <c r="A49" s="422"/>
      <c r="B49" s="108"/>
      <c r="C49" s="51"/>
      <c r="D49" s="51"/>
      <c r="E49" s="201">
        <v>10</v>
      </c>
      <c r="F49" s="17">
        <f t="shared" si="4"/>
        <v>0</v>
      </c>
      <c r="G49" s="51"/>
      <c r="H49" s="51"/>
    </row>
    <row r="50" spans="1:8">
      <c r="A50" s="423"/>
      <c r="B50" s="108"/>
      <c r="C50" s="51"/>
      <c r="D50" s="51"/>
      <c r="E50" s="201">
        <v>10</v>
      </c>
      <c r="F50" s="17">
        <f t="shared" si="4"/>
        <v>0</v>
      </c>
      <c r="G50" s="51"/>
      <c r="H50" s="51"/>
    </row>
    <row r="51" spans="1:8">
      <c r="A51" s="29" t="s">
        <v>77</v>
      </c>
      <c r="B51" s="30"/>
      <c r="C51" s="39">
        <f>MAX(C36:C50)</f>
        <v>0</v>
      </c>
      <c r="D51" s="39">
        <f>SUM(D36:D50)</f>
        <v>0</v>
      </c>
      <c r="E51" s="40">
        <v>10</v>
      </c>
      <c r="F51" s="40">
        <f t="shared" si="4"/>
        <v>0</v>
      </c>
      <c r="G51" s="31">
        <f>SUM(G36:G50)</f>
        <v>0</v>
      </c>
      <c r="H51" s="31">
        <f>SUM(H36:H50)</f>
        <v>0</v>
      </c>
    </row>
    <row r="53" spans="1:8">
      <c r="A53" s="33" t="str">
        <f>Identification!$A$59</f>
        <v/>
      </c>
      <c r="B53" s="420" t="str">
        <f>Identification!$B$59</f>
        <v/>
      </c>
      <c r="C53" s="420"/>
      <c r="D53" s="420"/>
      <c r="E53" s="420"/>
      <c r="H53" t="s">
        <v>343</v>
      </c>
    </row>
    <row r="54" spans="1:8">
      <c r="A54"/>
      <c r="B54" s="127"/>
    </row>
    <row r="55" spans="1:8">
      <c r="A55"/>
    </row>
  </sheetData>
  <sheetProtection password="CC0A" sheet="1" objects="1" scenarios="1"/>
  <customSheetViews>
    <customSheetView guid="{BC11E304-D647-4D35-9339-98955CD8DE9B}" topLeftCell="A26">
      <selection activeCell="F37" sqref="F37"/>
      <pageMargins left="0.25" right="0.25" top="0.75" bottom="0.75" header="0.3" footer="0.3"/>
      <pageSetup paperSize="9" scale="90" orientation="portrait" horizontalDpi="4294967295" verticalDpi="4294967295" r:id="rId1"/>
    </customSheetView>
  </customSheetViews>
  <mergeCells count="8">
    <mergeCell ref="B53:E53"/>
    <mergeCell ref="A3:H3"/>
    <mergeCell ref="A4:H4"/>
    <mergeCell ref="A7:A12"/>
    <mergeCell ref="A14:A19"/>
    <mergeCell ref="A21:A26"/>
    <mergeCell ref="A28:A33"/>
    <mergeCell ref="A35:A50"/>
  </mergeCells>
  <printOptions horizontalCentered="1"/>
  <pageMargins left="0" right="0" top="0" bottom="0" header="0" footer="0"/>
  <pageSetup paperSize="9" scale="90" orientation="portrait" r:id="rId2"/>
  <drawing r:id="rId3"/>
  <legacyDrawing r:id="rId4"/>
  <oleObjects>
    <mc:AlternateContent xmlns:mc="http://schemas.openxmlformats.org/markup-compatibility/2006">
      <mc:Choice Requires="x14">
        <oleObject shapeId="6145" r:id="rId5">
          <objectPr defaultSize="0" autoPict="0" r:id="rId6">
            <anchor moveWithCells="1" sizeWithCells="1">
              <from>
                <xdr:col>0</xdr:col>
                <xdr:colOff>47625</xdr:colOff>
                <xdr:row>0</xdr:row>
                <xdr:rowOff>38100</xdr:rowOff>
              </from>
              <to>
                <xdr:col>0</xdr:col>
                <xdr:colOff>542925</xdr:colOff>
                <xdr:row>3</xdr:row>
                <xdr:rowOff>66675</xdr:rowOff>
              </to>
            </anchor>
          </objectPr>
        </oleObject>
      </mc:Choice>
      <mc:Fallback>
        <oleObject shapeId="614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17</vt:i4>
      </vt:variant>
    </vt:vector>
  </HeadingPairs>
  <TitlesOfParts>
    <vt:vector size="36" baseType="lpstr">
      <vt:lpstr>A LIRE </vt:lpstr>
      <vt:lpstr>Identification</vt:lpstr>
      <vt:lpstr>Variation</vt:lpstr>
      <vt:lpstr>Tarification</vt:lpstr>
      <vt:lpstr>info reglementation</vt:lpstr>
      <vt:lpstr>Compte de Résultat</vt:lpstr>
      <vt:lpstr>Notice Compte de Résultat</vt:lpstr>
      <vt:lpstr>données activités - de 6 ans p5</vt:lpstr>
      <vt:lpstr>sejours- 6 ans p6</vt:lpstr>
      <vt:lpstr>données activités 6 11 ans p7</vt:lpstr>
      <vt:lpstr>sejours 6-11  ans p8</vt:lpstr>
      <vt:lpstr>données activités 12-17 ans p9</vt:lpstr>
      <vt:lpstr>sejours12-17 ans p10</vt:lpstr>
      <vt:lpstr>methode calcul PS</vt:lpstr>
      <vt:lpstr>barèmes</vt:lpstr>
      <vt:lpstr>Mon enfant.fr</vt:lpstr>
      <vt:lpstr>Feuil2</vt:lpstr>
      <vt:lpstr>Feuil3</vt:lpstr>
      <vt:lpstr>Feuil1</vt:lpstr>
      <vt:lpstr>j0j</vt:lpstr>
      <vt:lpstr>'A LIRE '!Zone_d_impression</vt:lpstr>
      <vt:lpstr>barèmes!Zone_d_impression</vt:lpstr>
      <vt:lpstr>'Compte de Résultat'!Zone_d_impression</vt:lpstr>
      <vt:lpstr>'données activités - de 6 ans p5'!Zone_d_impression</vt:lpstr>
      <vt:lpstr>'données activités 12-17 ans p9'!Zone_d_impression</vt:lpstr>
      <vt:lpstr>'données activités 6 11 ans p7'!Zone_d_impression</vt:lpstr>
      <vt:lpstr>Identification!Zone_d_impression</vt:lpstr>
      <vt:lpstr>'info reglementation'!Zone_d_impression</vt:lpstr>
      <vt:lpstr>'methode calcul PS'!Zone_d_impression</vt:lpstr>
      <vt:lpstr>'Mon enfant.fr'!Zone_d_impression</vt:lpstr>
      <vt:lpstr>'Notice Compte de Résultat'!Zone_d_impression</vt:lpstr>
      <vt:lpstr>'sejours- 6 ans p6'!Zone_d_impression</vt:lpstr>
      <vt:lpstr>'sejours 6-11  ans p8'!Zone_d_impression</vt:lpstr>
      <vt:lpstr>'sejours12-17 ans p10'!Zone_d_impression</vt:lpstr>
      <vt:lpstr>Tarification!Zone_d_impression</vt:lpstr>
      <vt:lpstr>Variation!Zone_d_impression</vt:lpstr>
    </vt:vector>
  </TitlesOfParts>
  <Company>CNAF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INKI 311</dc:creator>
  <cp:lastModifiedBy>Philippe VOIRIN</cp:lastModifiedBy>
  <cp:lastPrinted>2017-02-22T09:26:17Z</cp:lastPrinted>
  <dcterms:created xsi:type="dcterms:W3CDTF">2016-01-26T11:45:56Z</dcterms:created>
  <dcterms:modified xsi:type="dcterms:W3CDTF">2017-03-29T08:29:57Z</dcterms:modified>
</cp:coreProperties>
</file>