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24915" windowHeight="12330" activeTab="4"/>
  </bookViews>
  <sheets>
    <sheet name="SEMAINE 1" sheetId="1" r:id="rId1"/>
    <sheet name="SEMAINE 2" sheetId="2" r:id="rId2"/>
    <sheet name="SEMAINE 3" sheetId="3" r:id="rId3"/>
    <sheet name="SEMAINE 4" sheetId="4" r:id="rId4"/>
    <sheet name="SEMAINE 5" sheetId="5" r:id="rId5"/>
  </sheets>
  <calcPr calcId="125725" concurrentCalc="0"/>
</workbook>
</file>

<file path=xl/calcChain.xml><?xml version="1.0" encoding="utf-8"?>
<calcChain xmlns="http://schemas.openxmlformats.org/spreadsheetml/2006/main">
  <c r="V12" i="5"/>
  <c r="V17"/>
  <c r="V13"/>
  <c r="V18"/>
  <c r="V20"/>
  <c r="V38"/>
  <c r="U12"/>
  <c r="U17"/>
  <c r="U13"/>
  <c r="U18"/>
  <c r="U20"/>
  <c r="U38"/>
  <c r="T12"/>
  <c r="T17"/>
  <c r="T13"/>
  <c r="T18"/>
  <c r="T20"/>
  <c r="T38"/>
  <c r="Q12"/>
  <c r="Q17"/>
  <c r="Q13"/>
  <c r="Q18"/>
  <c r="Q20"/>
  <c r="Q38"/>
  <c r="P12"/>
  <c r="P17"/>
  <c r="P13"/>
  <c r="P18"/>
  <c r="P20"/>
  <c r="P38"/>
  <c r="O12"/>
  <c r="O17"/>
  <c r="O13"/>
  <c r="O18"/>
  <c r="O20"/>
  <c r="O38"/>
  <c r="L12"/>
  <c r="L17"/>
  <c r="L13"/>
  <c r="L18"/>
  <c r="L20"/>
  <c r="L38"/>
  <c r="K12"/>
  <c r="K17"/>
  <c r="K13"/>
  <c r="K18"/>
  <c r="K20"/>
  <c r="K38"/>
  <c r="J12"/>
  <c r="J17"/>
  <c r="J13"/>
  <c r="J18"/>
  <c r="J20"/>
  <c r="J38"/>
  <c r="G12"/>
  <c r="G17"/>
  <c r="G13"/>
  <c r="G18"/>
  <c r="G20"/>
  <c r="G38"/>
  <c r="F12"/>
  <c r="F17"/>
  <c r="F13"/>
  <c r="F18"/>
  <c r="F20"/>
  <c r="F38"/>
  <c r="E12"/>
  <c r="E17"/>
  <c r="E13"/>
  <c r="E18"/>
  <c r="E20"/>
  <c r="E38"/>
  <c r="V37"/>
  <c r="U37"/>
  <c r="T37"/>
  <c r="Q37"/>
  <c r="P37"/>
  <c r="O37"/>
  <c r="L37"/>
  <c r="K37"/>
  <c r="J37"/>
  <c r="G37"/>
  <c r="F37"/>
  <c r="E37"/>
  <c r="V27"/>
  <c r="V31"/>
  <c r="V32"/>
  <c r="V33"/>
  <c r="V35"/>
  <c r="U27"/>
  <c r="U31"/>
  <c r="U32"/>
  <c r="U33"/>
  <c r="U35"/>
  <c r="T27"/>
  <c r="T31"/>
  <c r="T32"/>
  <c r="T33"/>
  <c r="T35"/>
  <c r="Q27"/>
  <c r="Q31"/>
  <c r="Q32"/>
  <c r="Q33"/>
  <c r="Q35"/>
  <c r="P27"/>
  <c r="P31"/>
  <c r="P32"/>
  <c r="P33"/>
  <c r="P35"/>
  <c r="O27"/>
  <c r="O31"/>
  <c r="O32"/>
  <c r="O33"/>
  <c r="O35"/>
  <c r="L27"/>
  <c r="L31"/>
  <c r="L32"/>
  <c r="L33"/>
  <c r="L35"/>
  <c r="K27"/>
  <c r="K31"/>
  <c r="K32"/>
  <c r="K33"/>
  <c r="K35"/>
  <c r="J27"/>
  <c r="J31"/>
  <c r="J32"/>
  <c r="J33"/>
  <c r="J35"/>
  <c r="G27"/>
  <c r="G31"/>
  <c r="G32"/>
  <c r="G33"/>
  <c r="G35"/>
  <c r="F27"/>
  <c r="F31"/>
  <c r="F32"/>
  <c r="F33"/>
  <c r="F35"/>
  <c r="E27"/>
  <c r="E31"/>
  <c r="E32"/>
  <c r="E33"/>
  <c r="E35"/>
  <c r="V34"/>
  <c r="U34"/>
  <c r="T34"/>
  <c r="Q34"/>
  <c r="P34"/>
  <c r="O34"/>
  <c r="L34"/>
  <c r="K34"/>
  <c r="J34"/>
  <c r="G34"/>
  <c r="F34"/>
  <c r="E34"/>
  <c r="V30"/>
  <c r="U30"/>
  <c r="T30"/>
  <c r="Q30"/>
  <c r="P30"/>
  <c r="O30"/>
  <c r="L30"/>
  <c r="K30"/>
  <c r="J30"/>
  <c r="G30"/>
  <c r="F30"/>
  <c r="E30"/>
  <c r="V29"/>
  <c r="U29"/>
  <c r="T29"/>
  <c r="Q29"/>
  <c r="P29"/>
  <c r="O29"/>
  <c r="L29"/>
  <c r="K29"/>
  <c r="J29"/>
  <c r="G29"/>
  <c r="F29"/>
  <c r="E29"/>
  <c r="V28"/>
  <c r="U28"/>
  <c r="T28"/>
  <c r="Q28"/>
  <c r="P28"/>
  <c r="O28"/>
  <c r="L28"/>
  <c r="K28"/>
  <c r="J28"/>
  <c r="G28"/>
  <c r="F28"/>
  <c r="E28"/>
  <c r="V26"/>
  <c r="U26"/>
  <c r="T26"/>
  <c r="Q26"/>
  <c r="P26"/>
  <c r="O26"/>
  <c r="L26"/>
  <c r="K26"/>
  <c r="J26"/>
  <c r="G26"/>
  <c r="F26"/>
  <c r="E26"/>
  <c r="V24"/>
  <c r="V23"/>
  <c r="V25"/>
  <c r="U24"/>
  <c r="U23"/>
  <c r="U25"/>
  <c r="T24"/>
  <c r="T23"/>
  <c r="T25"/>
  <c r="Q24"/>
  <c r="Q23"/>
  <c r="Q25"/>
  <c r="P24"/>
  <c r="P23"/>
  <c r="P25"/>
  <c r="O24"/>
  <c r="O23"/>
  <c r="O25"/>
  <c r="L24"/>
  <c r="L23"/>
  <c r="L25"/>
  <c r="K24"/>
  <c r="K23"/>
  <c r="K25"/>
  <c r="J24"/>
  <c r="J23"/>
  <c r="J25"/>
  <c r="G24"/>
  <c r="G23"/>
  <c r="G25"/>
  <c r="F24"/>
  <c r="F23"/>
  <c r="F25"/>
  <c r="E24"/>
  <c r="E23"/>
  <c r="E25"/>
  <c r="U11"/>
  <c r="U14"/>
  <c r="T16"/>
  <c r="P11"/>
  <c r="P14"/>
  <c r="O16"/>
  <c r="K11"/>
  <c r="K14"/>
  <c r="J16"/>
  <c r="F11"/>
  <c r="F14"/>
  <c r="E16"/>
  <c r="V14"/>
  <c r="T14"/>
  <c r="Q14"/>
  <c r="O14"/>
  <c r="L14"/>
  <c r="J14"/>
  <c r="G14"/>
  <c r="E14"/>
  <c r="X13"/>
  <c r="W13"/>
  <c r="S13"/>
  <c r="R13"/>
  <c r="N13"/>
  <c r="M13"/>
  <c r="I13"/>
  <c r="H13"/>
  <c r="X12"/>
  <c r="W12"/>
  <c r="S12"/>
  <c r="R12"/>
  <c r="N12"/>
  <c r="M12"/>
  <c r="I12"/>
  <c r="H12"/>
  <c r="X11"/>
  <c r="W11"/>
  <c r="V11"/>
  <c r="T11"/>
  <c r="S11"/>
  <c r="R11"/>
  <c r="Q11"/>
  <c r="O11"/>
  <c r="N11"/>
  <c r="M11"/>
  <c r="L11"/>
  <c r="J11"/>
  <c r="I11"/>
  <c r="H11"/>
  <c r="G11"/>
  <c r="E11"/>
  <c r="V12" i="4"/>
  <c r="V17"/>
  <c r="V13"/>
  <c r="V18"/>
  <c r="V20"/>
  <c r="V38"/>
  <c r="U12"/>
  <c r="U17"/>
  <c r="U13"/>
  <c r="U18"/>
  <c r="U20"/>
  <c r="U38"/>
  <c r="T12"/>
  <c r="T17"/>
  <c r="T13"/>
  <c r="T18"/>
  <c r="T20"/>
  <c r="T38"/>
  <c r="Q12"/>
  <c r="Q17"/>
  <c r="Q13"/>
  <c r="Q18"/>
  <c r="Q20"/>
  <c r="Q38"/>
  <c r="P12"/>
  <c r="P17"/>
  <c r="P13"/>
  <c r="P18"/>
  <c r="P20"/>
  <c r="P38"/>
  <c r="O12"/>
  <c r="O17"/>
  <c r="O13"/>
  <c r="O18"/>
  <c r="O20"/>
  <c r="O38"/>
  <c r="L12"/>
  <c r="L17"/>
  <c r="L13"/>
  <c r="L18"/>
  <c r="L20"/>
  <c r="L38"/>
  <c r="K12"/>
  <c r="K17"/>
  <c r="K13"/>
  <c r="K18"/>
  <c r="K20"/>
  <c r="K38"/>
  <c r="J12"/>
  <c r="J17"/>
  <c r="J13"/>
  <c r="J18"/>
  <c r="J20"/>
  <c r="J38"/>
  <c r="G12"/>
  <c r="G17"/>
  <c r="G13"/>
  <c r="G18"/>
  <c r="G20"/>
  <c r="G38"/>
  <c r="F12"/>
  <c r="F17"/>
  <c r="F13"/>
  <c r="F18"/>
  <c r="F20"/>
  <c r="F38"/>
  <c r="E12"/>
  <c r="E17"/>
  <c r="E13"/>
  <c r="E18"/>
  <c r="E20"/>
  <c r="E38"/>
  <c r="V37"/>
  <c r="U37"/>
  <c r="T37"/>
  <c r="Q37"/>
  <c r="P37"/>
  <c r="O37"/>
  <c r="L37"/>
  <c r="K37"/>
  <c r="J37"/>
  <c r="G37"/>
  <c r="F37"/>
  <c r="E37"/>
  <c r="V27"/>
  <c r="V31"/>
  <c r="V32"/>
  <c r="V33"/>
  <c r="V35"/>
  <c r="U27"/>
  <c r="U31"/>
  <c r="U32"/>
  <c r="U33"/>
  <c r="U35"/>
  <c r="T27"/>
  <c r="T31"/>
  <c r="T32"/>
  <c r="T33"/>
  <c r="T35"/>
  <c r="Q27"/>
  <c r="Q31"/>
  <c r="Q32"/>
  <c r="Q33"/>
  <c r="Q35"/>
  <c r="P27"/>
  <c r="P31"/>
  <c r="P32"/>
  <c r="P33"/>
  <c r="P35"/>
  <c r="O27"/>
  <c r="O31"/>
  <c r="O32"/>
  <c r="O33"/>
  <c r="O35"/>
  <c r="L27"/>
  <c r="L31"/>
  <c r="L32"/>
  <c r="L33"/>
  <c r="L35"/>
  <c r="K27"/>
  <c r="K31"/>
  <c r="K32"/>
  <c r="K33"/>
  <c r="K35"/>
  <c r="J27"/>
  <c r="J31"/>
  <c r="J32"/>
  <c r="J33"/>
  <c r="J35"/>
  <c r="G27"/>
  <c r="G31"/>
  <c r="G32"/>
  <c r="G33"/>
  <c r="G35"/>
  <c r="F27"/>
  <c r="F31"/>
  <c r="F32"/>
  <c r="F33"/>
  <c r="F35"/>
  <c r="E27"/>
  <c r="E31"/>
  <c r="E32"/>
  <c r="E33"/>
  <c r="E35"/>
  <c r="V34"/>
  <c r="U34"/>
  <c r="T34"/>
  <c r="Q34"/>
  <c r="P34"/>
  <c r="O34"/>
  <c r="L34"/>
  <c r="K34"/>
  <c r="J34"/>
  <c r="G34"/>
  <c r="F34"/>
  <c r="E34"/>
  <c r="V30"/>
  <c r="U30"/>
  <c r="T30"/>
  <c r="Q30"/>
  <c r="P30"/>
  <c r="O30"/>
  <c r="L30"/>
  <c r="K30"/>
  <c r="J30"/>
  <c r="G30"/>
  <c r="F30"/>
  <c r="E30"/>
  <c r="V29"/>
  <c r="U29"/>
  <c r="T29"/>
  <c r="Q29"/>
  <c r="P29"/>
  <c r="O29"/>
  <c r="L29"/>
  <c r="K29"/>
  <c r="J29"/>
  <c r="G29"/>
  <c r="F29"/>
  <c r="E29"/>
  <c r="V28"/>
  <c r="U28"/>
  <c r="T28"/>
  <c r="Q28"/>
  <c r="P28"/>
  <c r="O28"/>
  <c r="L28"/>
  <c r="K28"/>
  <c r="J28"/>
  <c r="G28"/>
  <c r="F28"/>
  <c r="E28"/>
  <c r="V26"/>
  <c r="U26"/>
  <c r="T26"/>
  <c r="Q26"/>
  <c r="P26"/>
  <c r="O26"/>
  <c r="L26"/>
  <c r="K26"/>
  <c r="J26"/>
  <c r="G26"/>
  <c r="F26"/>
  <c r="E26"/>
  <c r="V24"/>
  <c r="V23"/>
  <c r="V25"/>
  <c r="U24"/>
  <c r="U23"/>
  <c r="U25"/>
  <c r="T24"/>
  <c r="T23"/>
  <c r="T25"/>
  <c r="Q24"/>
  <c r="Q23"/>
  <c r="Q25"/>
  <c r="P24"/>
  <c r="P23"/>
  <c r="P25"/>
  <c r="O24"/>
  <c r="O23"/>
  <c r="O25"/>
  <c r="L24"/>
  <c r="L23"/>
  <c r="L25"/>
  <c r="K24"/>
  <c r="K23"/>
  <c r="K25"/>
  <c r="J24"/>
  <c r="J23"/>
  <c r="J25"/>
  <c r="G24"/>
  <c r="G23"/>
  <c r="G25"/>
  <c r="F24"/>
  <c r="F23"/>
  <c r="F25"/>
  <c r="E24"/>
  <c r="E23"/>
  <c r="E25"/>
  <c r="U11"/>
  <c r="U14"/>
  <c r="T16"/>
  <c r="P11"/>
  <c r="P14"/>
  <c r="O16"/>
  <c r="K11"/>
  <c r="K14"/>
  <c r="J16"/>
  <c r="F11"/>
  <c r="F14"/>
  <c r="E16"/>
  <c r="V14"/>
  <c r="T14"/>
  <c r="Q14"/>
  <c r="O14"/>
  <c r="L14"/>
  <c r="J14"/>
  <c r="G14"/>
  <c r="E14"/>
  <c r="X13"/>
  <c r="W13"/>
  <c r="S13"/>
  <c r="R13"/>
  <c r="N13"/>
  <c r="M13"/>
  <c r="I13"/>
  <c r="H13"/>
  <c r="X12"/>
  <c r="W12"/>
  <c r="S12"/>
  <c r="R12"/>
  <c r="N12"/>
  <c r="M12"/>
  <c r="I12"/>
  <c r="H12"/>
  <c r="X11"/>
  <c r="W11"/>
  <c r="V11"/>
  <c r="T11"/>
  <c r="S11"/>
  <c r="R11"/>
  <c r="Q11"/>
  <c r="O11"/>
  <c r="N11"/>
  <c r="M11"/>
  <c r="L11"/>
  <c r="J11"/>
  <c r="I11"/>
  <c r="H11"/>
  <c r="G11"/>
  <c r="E11"/>
  <c r="V12" i="3"/>
  <c r="V17"/>
  <c r="V13"/>
  <c r="V18"/>
  <c r="V20"/>
  <c r="V38"/>
  <c r="U12"/>
  <c r="U17"/>
  <c r="U13"/>
  <c r="U18"/>
  <c r="U20"/>
  <c r="U38"/>
  <c r="T12"/>
  <c r="T17"/>
  <c r="T13"/>
  <c r="T18"/>
  <c r="T20"/>
  <c r="T38"/>
  <c r="Q12"/>
  <c r="Q17"/>
  <c r="Q13"/>
  <c r="Q18"/>
  <c r="Q20"/>
  <c r="Q38"/>
  <c r="P12"/>
  <c r="P17"/>
  <c r="P13"/>
  <c r="P18"/>
  <c r="P20"/>
  <c r="P38"/>
  <c r="O12"/>
  <c r="O17"/>
  <c r="O13"/>
  <c r="O18"/>
  <c r="O20"/>
  <c r="O38"/>
  <c r="L12"/>
  <c r="L17"/>
  <c r="L13"/>
  <c r="L18"/>
  <c r="L20"/>
  <c r="L38"/>
  <c r="K12"/>
  <c r="K17"/>
  <c r="K13"/>
  <c r="K18"/>
  <c r="K20"/>
  <c r="K38"/>
  <c r="J12"/>
  <c r="J17"/>
  <c r="J13"/>
  <c r="J18"/>
  <c r="J20"/>
  <c r="J38"/>
  <c r="G12"/>
  <c r="G17"/>
  <c r="G13"/>
  <c r="G18"/>
  <c r="G20"/>
  <c r="G38"/>
  <c r="F12"/>
  <c r="F17"/>
  <c r="F13"/>
  <c r="F18"/>
  <c r="F20"/>
  <c r="F38"/>
  <c r="E12"/>
  <c r="E17"/>
  <c r="E13"/>
  <c r="E18"/>
  <c r="E20"/>
  <c r="E38"/>
  <c r="V37"/>
  <c r="U37"/>
  <c r="T37"/>
  <c r="Q37"/>
  <c r="P37"/>
  <c r="O37"/>
  <c r="L37"/>
  <c r="K37"/>
  <c r="J37"/>
  <c r="G37"/>
  <c r="F37"/>
  <c r="E37"/>
  <c r="V27"/>
  <c r="V31"/>
  <c r="V32"/>
  <c r="V33"/>
  <c r="V35"/>
  <c r="U27"/>
  <c r="U31"/>
  <c r="U32"/>
  <c r="U33"/>
  <c r="U35"/>
  <c r="T27"/>
  <c r="T31"/>
  <c r="T32"/>
  <c r="T33"/>
  <c r="T35"/>
  <c r="Q27"/>
  <c r="Q31"/>
  <c r="Q32"/>
  <c r="Q33"/>
  <c r="Q35"/>
  <c r="P27"/>
  <c r="P31"/>
  <c r="P32"/>
  <c r="P33"/>
  <c r="P35"/>
  <c r="O27"/>
  <c r="O31"/>
  <c r="O32"/>
  <c r="O33"/>
  <c r="O35"/>
  <c r="L27"/>
  <c r="L31"/>
  <c r="L32"/>
  <c r="L33"/>
  <c r="L35"/>
  <c r="K27"/>
  <c r="K31"/>
  <c r="K32"/>
  <c r="K33"/>
  <c r="K35"/>
  <c r="J27"/>
  <c r="J31"/>
  <c r="J32"/>
  <c r="J33"/>
  <c r="J35"/>
  <c r="G27"/>
  <c r="G31"/>
  <c r="G32"/>
  <c r="G33"/>
  <c r="G35"/>
  <c r="F27"/>
  <c r="F31"/>
  <c r="F32"/>
  <c r="F33"/>
  <c r="F35"/>
  <c r="E27"/>
  <c r="E31"/>
  <c r="E32"/>
  <c r="E33"/>
  <c r="E35"/>
  <c r="V34"/>
  <c r="U34"/>
  <c r="T34"/>
  <c r="Q34"/>
  <c r="P34"/>
  <c r="O34"/>
  <c r="L34"/>
  <c r="K34"/>
  <c r="J34"/>
  <c r="G34"/>
  <c r="F34"/>
  <c r="E34"/>
  <c r="V30"/>
  <c r="U30"/>
  <c r="T30"/>
  <c r="Q30"/>
  <c r="P30"/>
  <c r="O30"/>
  <c r="L30"/>
  <c r="K30"/>
  <c r="J30"/>
  <c r="G30"/>
  <c r="F30"/>
  <c r="E30"/>
  <c r="V29"/>
  <c r="U29"/>
  <c r="T29"/>
  <c r="Q29"/>
  <c r="P29"/>
  <c r="O29"/>
  <c r="L29"/>
  <c r="K29"/>
  <c r="J29"/>
  <c r="G29"/>
  <c r="F29"/>
  <c r="E29"/>
  <c r="V28"/>
  <c r="U28"/>
  <c r="T28"/>
  <c r="Q28"/>
  <c r="P28"/>
  <c r="O28"/>
  <c r="L28"/>
  <c r="K28"/>
  <c r="J28"/>
  <c r="G28"/>
  <c r="F28"/>
  <c r="E28"/>
  <c r="V26"/>
  <c r="U26"/>
  <c r="T26"/>
  <c r="Q26"/>
  <c r="P26"/>
  <c r="O26"/>
  <c r="L26"/>
  <c r="K26"/>
  <c r="J26"/>
  <c r="G26"/>
  <c r="F26"/>
  <c r="E26"/>
  <c r="V24"/>
  <c r="V23"/>
  <c r="V25"/>
  <c r="U24"/>
  <c r="U23"/>
  <c r="U25"/>
  <c r="T24"/>
  <c r="T23"/>
  <c r="T25"/>
  <c r="Q24"/>
  <c r="Q23"/>
  <c r="Q25"/>
  <c r="P24"/>
  <c r="P23"/>
  <c r="P25"/>
  <c r="O24"/>
  <c r="O23"/>
  <c r="O25"/>
  <c r="L24"/>
  <c r="L23"/>
  <c r="L25"/>
  <c r="K24"/>
  <c r="K23"/>
  <c r="K25"/>
  <c r="J24"/>
  <c r="J23"/>
  <c r="J25"/>
  <c r="G24"/>
  <c r="G23"/>
  <c r="G25"/>
  <c r="F24"/>
  <c r="F23"/>
  <c r="F25"/>
  <c r="E24"/>
  <c r="E23"/>
  <c r="E25"/>
  <c r="U11"/>
  <c r="U14"/>
  <c r="T16"/>
  <c r="P11"/>
  <c r="P14"/>
  <c r="O16"/>
  <c r="K11"/>
  <c r="K14"/>
  <c r="J16"/>
  <c r="F11"/>
  <c r="F14"/>
  <c r="E16"/>
  <c r="V14"/>
  <c r="T14"/>
  <c r="Q14"/>
  <c r="O14"/>
  <c r="L14"/>
  <c r="J14"/>
  <c r="G14"/>
  <c r="E14"/>
  <c r="X13"/>
  <c r="W13"/>
  <c r="S13"/>
  <c r="R13"/>
  <c r="N13"/>
  <c r="M13"/>
  <c r="I13"/>
  <c r="H13"/>
  <c r="X12"/>
  <c r="W12"/>
  <c r="S12"/>
  <c r="R12"/>
  <c r="N12"/>
  <c r="M12"/>
  <c r="I12"/>
  <c r="H12"/>
  <c r="X11"/>
  <c r="W11"/>
  <c r="V11"/>
  <c r="T11"/>
  <c r="S11"/>
  <c r="R11"/>
  <c r="Q11"/>
  <c r="O11"/>
  <c r="N11"/>
  <c r="M11"/>
  <c r="L11"/>
  <c r="J11"/>
  <c r="I11"/>
  <c r="H11"/>
  <c r="G11"/>
  <c r="E11"/>
  <c r="V12" i="2"/>
  <c r="V17"/>
  <c r="V13"/>
  <c r="V18"/>
  <c r="V20"/>
  <c r="V38"/>
  <c r="U12"/>
  <c r="U17"/>
  <c r="U13"/>
  <c r="U18"/>
  <c r="U20"/>
  <c r="U38"/>
  <c r="T12"/>
  <c r="T17"/>
  <c r="T13"/>
  <c r="T18"/>
  <c r="T20"/>
  <c r="T38"/>
  <c r="Q12"/>
  <c r="Q17"/>
  <c r="Q13"/>
  <c r="Q18"/>
  <c r="Q20"/>
  <c r="Q38"/>
  <c r="P12"/>
  <c r="P17"/>
  <c r="P13"/>
  <c r="P18"/>
  <c r="P20"/>
  <c r="P38"/>
  <c r="O12"/>
  <c r="O17"/>
  <c r="O13"/>
  <c r="O18"/>
  <c r="O20"/>
  <c r="O38"/>
  <c r="L12"/>
  <c r="L17"/>
  <c r="L13"/>
  <c r="L18"/>
  <c r="L20"/>
  <c r="L38"/>
  <c r="K12"/>
  <c r="K17"/>
  <c r="K13"/>
  <c r="K18"/>
  <c r="K20"/>
  <c r="K38"/>
  <c r="J12"/>
  <c r="J17"/>
  <c r="J13"/>
  <c r="J18"/>
  <c r="J20"/>
  <c r="J38"/>
  <c r="G12"/>
  <c r="G17"/>
  <c r="G13"/>
  <c r="G18"/>
  <c r="G20"/>
  <c r="G38"/>
  <c r="F12"/>
  <c r="F17"/>
  <c r="F13"/>
  <c r="F18"/>
  <c r="F20"/>
  <c r="F38"/>
  <c r="E12"/>
  <c r="E17"/>
  <c r="E13"/>
  <c r="E18"/>
  <c r="E20"/>
  <c r="E38"/>
  <c r="V37"/>
  <c r="U37"/>
  <c r="T37"/>
  <c r="Q37"/>
  <c r="P37"/>
  <c r="O37"/>
  <c r="L37"/>
  <c r="K37"/>
  <c r="J37"/>
  <c r="G37"/>
  <c r="F37"/>
  <c r="E37"/>
  <c r="V27"/>
  <c r="V31"/>
  <c r="V32"/>
  <c r="V33"/>
  <c r="V35"/>
  <c r="U27"/>
  <c r="U31"/>
  <c r="U32"/>
  <c r="U33"/>
  <c r="U35"/>
  <c r="T27"/>
  <c r="T31"/>
  <c r="T32"/>
  <c r="T33"/>
  <c r="T35"/>
  <c r="Q27"/>
  <c r="Q31"/>
  <c r="Q32"/>
  <c r="Q33"/>
  <c r="Q35"/>
  <c r="P27"/>
  <c r="P31"/>
  <c r="P32"/>
  <c r="P33"/>
  <c r="P35"/>
  <c r="O27"/>
  <c r="O31"/>
  <c r="O32"/>
  <c r="O33"/>
  <c r="O35"/>
  <c r="L27"/>
  <c r="L31"/>
  <c r="L32"/>
  <c r="L33"/>
  <c r="L35"/>
  <c r="K27"/>
  <c r="K31"/>
  <c r="K32"/>
  <c r="K33"/>
  <c r="K35"/>
  <c r="J27"/>
  <c r="J31"/>
  <c r="J32"/>
  <c r="J33"/>
  <c r="J35"/>
  <c r="G27"/>
  <c r="G31"/>
  <c r="G32"/>
  <c r="G33"/>
  <c r="G35"/>
  <c r="F27"/>
  <c r="F31"/>
  <c r="F32"/>
  <c r="F33"/>
  <c r="F35"/>
  <c r="E27"/>
  <c r="E31"/>
  <c r="E32"/>
  <c r="E33"/>
  <c r="E35"/>
  <c r="V34"/>
  <c r="U34"/>
  <c r="T34"/>
  <c r="Q34"/>
  <c r="P34"/>
  <c r="O34"/>
  <c r="L34"/>
  <c r="K34"/>
  <c r="J34"/>
  <c r="G34"/>
  <c r="F34"/>
  <c r="E34"/>
  <c r="V30"/>
  <c r="U30"/>
  <c r="T30"/>
  <c r="Q30"/>
  <c r="P30"/>
  <c r="O30"/>
  <c r="L30"/>
  <c r="K30"/>
  <c r="J30"/>
  <c r="G30"/>
  <c r="F30"/>
  <c r="E30"/>
  <c r="V29"/>
  <c r="U29"/>
  <c r="T29"/>
  <c r="Q29"/>
  <c r="P29"/>
  <c r="O29"/>
  <c r="L29"/>
  <c r="K29"/>
  <c r="J29"/>
  <c r="G29"/>
  <c r="F29"/>
  <c r="E29"/>
  <c r="V28"/>
  <c r="U28"/>
  <c r="T28"/>
  <c r="Q28"/>
  <c r="P28"/>
  <c r="O28"/>
  <c r="L28"/>
  <c r="K28"/>
  <c r="J28"/>
  <c r="G28"/>
  <c r="F28"/>
  <c r="E28"/>
  <c r="V26"/>
  <c r="U26"/>
  <c r="T26"/>
  <c r="Q26"/>
  <c r="P26"/>
  <c r="O26"/>
  <c r="L26"/>
  <c r="K26"/>
  <c r="J26"/>
  <c r="G26"/>
  <c r="F26"/>
  <c r="E26"/>
  <c r="V24"/>
  <c r="V23"/>
  <c r="V25"/>
  <c r="U24"/>
  <c r="U23"/>
  <c r="U25"/>
  <c r="T24"/>
  <c r="T23"/>
  <c r="T25"/>
  <c r="Q24"/>
  <c r="Q23"/>
  <c r="Q25"/>
  <c r="P24"/>
  <c r="P23"/>
  <c r="P25"/>
  <c r="O24"/>
  <c r="O23"/>
  <c r="O25"/>
  <c r="L24"/>
  <c r="L23"/>
  <c r="L25"/>
  <c r="K24"/>
  <c r="K23"/>
  <c r="K25"/>
  <c r="J24"/>
  <c r="J23"/>
  <c r="J25"/>
  <c r="G24"/>
  <c r="G23"/>
  <c r="G25"/>
  <c r="F24"/>
  <c r="F23"/>
  <c r="F25"/>
  <c r="E24"/>
  <c r="E23"/>
  <c r="E25"/>
  <c r="U11"/>
  <c r="U14"/>
  <c r="T16"/>
  <c r="P11"/>
  <c r="P14"/>
  <c r="O16"/>
  <c r="K11"/>
  <c r="K14"/>
  <c r="J16"/>
  <c r="F11"/>
  <c r="F14"/>
  <c r="E16"/>
  <c r="V14"/>
  <c r="T14"/>
  <c r="Q14"/>
  <c r="O14"/>
  <c r="L14"/>
  <c r="J14"/>
  <c r="G14"/>
  <c r="E14"/>
  <c r="X13"/>
  <c r="W13"/>
  <c r="S13"/>
  <c r="R13"/>
  <c r="N13"/>
  <c r="M13"/>
  <c r="I13"/>
  <c r="H13"/>
  <c r="X12"/>
  <c r="W12"/>
  <c r="S12"/>
  <c r="R12"/>
  <c r="N12"/>
  <c r="M12"/>
  <c r="I12"/>
  <c r="H12"/>
  <c r="X11"/>
  <c r="W11"/>
  <c r="V11"/>
  <c r="T11"/>
  <c r="S11"/>
  <c r="R11"/>
  <c r="Q11"/>
  <c r="O11"/>
  <c r="N11"/>
  <c r="M11"/>
  <c r="L11"/>
  <c r="J11"/>
  <c r="I11"/>
  <c r="H11"/>
  <c r="G11"/>
  <c r="E11"/>
  <c r="U13" i="1"/>
  <c r="V13"/>
  <c r="W13"/>
  <c r="X13"/>
  <c r="T13"/>
  <c r="P13"/>
  <c r="Q13"/>
  <c r="R13"/>
  <c r="S13"/>
  <c r="O13"/>
  <c r="K13"/>
  <c r="L13"/>
  <c r="M13"/>
  <c r="N13"/>
  <c r="J13"/>
  <c r="I13"/>
  <c r="F13"/>
  <c r="G13"/>
  <c r="H13"/>
  <c r="E13"/>
  <c r="U12"/>
  <c r="V12"/>
  <c r="W12"/>
  <c r="X12"/>
  <c r="T12"/>
  <c r="P12"/>
  <c r="Q12"/>
  <c r="R12"/>
  <c r="S12"/>
  <c r="O12"/>
  <c r="K12"/>
  <c r="L12"/>
  <c r="M12"/>
  <c r="N12"/>
  <c r="J12"/>
  <c r="F12"/>
  <c r="G12"/>
  <c r="H12"/>
  <c r="I12"/>
  <c r="E12"/>
  <c r="E11"/>
  <c r="V17"/>
  <c r="V18"/>
  <c r="V20"/>
  <c r="V38"/>
  <c r="U17"/>
  <c r="U18"/>
  <c r="U20"/>
  <c r="U38"/>
  <c r="T17"/>
  <c r="T18"/>
  <c r="T20"/>
  <c r="T38"/>
  <c r="V37"/>
  <c r="U37"/>
  <c r="T37"/>
  <c r="V27"/>
  <c r="V31"/>
  <c r="V32"/>
  <c r="V33"/>
  <c r="V35"/>
  <c r="U27"/>
  <c r="U31"/>
  <c r="U32"/>
  <c r="U33"/>
  <c r="U35"/>
  <c r="T27"/>
  <c r="T31"/>
  <c r="T32"/>
  <c r="T33"/>
  <c r="T35"/>
  <c r="V34"/>
  <c r="U34"/>
  <c r="T34"/>
  <c r="V30"/>
  <c r="U30"/>
  <c r="T30"/>
  <c r="V29"/>
  <c r="U29"/>
  <c r="T29"/>
  <c r="V28"/>
  <c r="U28"/>
  <c r="T28"/>
  <c r="V26"/>
  <c r="U26"/>
  <c r="T26"/>
  <c r="V24"/>
  <c r="V23"/>
  <c r="V25"/>
  <c r="U24"/>
  <c r="U23"/>
  <c r="U25"/>
  <c r="T24"/>
  <c r="T23"/>
  <c r="T25"/>
  <c r="Q17"/>
  <c r="Q18"/>
  <c r="Q20"/>
  <c r="Q38"/>
  <c r="P17"/>
  <c r="P18"/>
  <c r="P20"/>
  <c r="P38"/>
  <c r="O17"/>
  <c r="O18"/>
  <c r="O20"/>
  <c r="O38"/>
  <c r="Q37"/>
  <c r="P37"/>
  <c r="O37"/>
  <c r="Q27"/>
  <c r="Q31"/>
  <c r="Q32"/>
  <c r="Q33"/>
  <c r="Q35"/>
  <c r="P27"/>
  <c r="P31"/>
  <c r="P32"/>
  <c r="P33"/>
  <c r="P35"/>
  <c r="O27"/>
  <c r="O31"/>
  <c r="O32"/>
  <c r="O33"/>
  <c r="O35"/>
  <c r="Q34"/>
  <c r="P34"/>
  <c r="O34"/>
  <c r="Q30"/>
  <c r="P30"/>
  <c r="O30"/>
  <c r="Q29"/>
  <c r="P29"/>
  <c r="O29"/>
  <c r="Q28"/>
  <c r="P28"/>
  <c r="O28"/>
  <c r="Q26"/>
  <c r="P26"/>
  <c r="O26"/>
  <c r="Q24"/>
  <c r="Q23"/>
  <c r="Q25"/>
  <c r="P24"/>
  <c r="P23"/>
  <c r="P25"/>
  <c r="O24"/>
  <c r="O23"/>
  <c r="O25"/>
  <c r="L17"/>
  <c r="L18"/>
  <c r="L20"/>
  <c r="L38"/>
  <c r="K17"/>
  <c r="K18"/>
  <c r="K20"/>
  <c r="K38"/>
  <c r="J17"/>
  <c r="J18"/>
  <c r="J20"/>
  <c r="J38"/>
  <c r="L37"/>
  <c r="K37"/>
  <c r="J37"/>
  <c r="L27"/>
  <c r="L31"/>
  <c r="L32"/>
  <c r="L33"/>
  <c r="L35"/>
  <c r="K27"/>
  <c r="K31"/>
  <c r="K32"/>
  <c r="K33"/>
  <c r="K35"/>
  <c r="J27"/>
  <c r="J31"/>
  <c r="J32"/>
  <c r="J33"/>
  <c r="J35"/>
  <c r="L34"/>
  <c r="K34"/>
  <c r="J34"/>
  <c r="L30"/>
  <c r="K30"/>
  <c r="J30"/>
  <c r="L29"/>
  <c r="K29"/>
  <c r="J29"/>
  <c r="L28"/>
  <c r="K28"/>
  <c r="J28"/>
  <c r="L26"/>
  <c r="K26"/>
  <c r="J26"/>
  <c r="L24"/>
  <c r="L23"/>
  <c r="L25"/>
  <c r="K24"/>
  <c r="K23"/>
  <c r="K25"/>
  <c r="J24"/>
  <c r="J23"/>
  <c r="J25"/>
  <c r="F17"/>
  <c r="F18"/>
  <c r="F20"/>
  <c r="F30"/>
  <c r="G17"/>
  <c r="G18"/>
  <c r="G20"/>
  <c r="G30"/>
  <c r="F38"/>
  <c r="G38"/>
  <c r="F37"/>
  <c r="G37"/>
  <c r="F27"/>
  <c r="F31"/>
  <c r="F32"/>
  <c r="F33"/>
  <c r="F35"/>
  <c r="G27"/>
  <c r="G31"/>
  <c r="G32"/>
  <c r="G33"/>
  <c r="G35"/>
  <c r="F34"/>
  <c r="G34"/>
  <c r="F29"/>
  <c r="G29"/>
  <c r="F28"/>
  <c r="G28"/>
  <c r="F26"/>
  <c r="G26"/>
  <c r="F24"/>
  <c r="F23"/>
  <c r="F25"/>
  <c r="G24"/>
  <c r="G23"/>
  <c r="G25"/>
  <c r="E17"/>
  <c r="E18"/>
  <c r="E20"/>
  <c r="E27"/>
  <c r="E34"/>
  <c r="E33"/>
  <c r="E32"/>
  <c r="E23"/>
  <c r="E31"/>
  <c r="E28"/>
  <c r="E38"/>
  <c r="E37"/>
  <c r="E35"/>
  <c r="E30"/>
  <c r="E29"/>
  <c r="E26"/>
  <c r="E24"/>
  <c r="E25"/>
  <c r="F11"/>
  <c r="G11"/>
  <c r="H11"/>
  <c r="I11"/>
  <c r="J11"/>
  <c r="K11"/>
  <c r="L11"/>
  <c r="M11"/>
  <c r="N11"/>
  <c r="O11"/>
  <c r="P11"/>
  <c r="Q11"/>
  <c r="R11"/>
  <c r="S11"/>
  <c r="T11"/>
  <c r="U11"/>
  <c r="V11"/>
  <c r="W11"/>
  <c r="X11"/>
  <c r="L14"/>
  <c r="P14"/>
  <c r="O16"/>
  <c r="G14"/>
  <c r="K14"/>
  <c r="J16"/>
  <c r="F14"/>
  <c r="E16"/>
  <c r="J14"/>
  <c r="V14"/>
  <c r="Q14"/>
  <c r="U14"/>
  <c r="T16"/>
  <c r="T14"/>
  <c r="E14"/>
  <c r="O14"/>
</calcChain>
</file>

<file path=xl/sharedStrings.xml><?xml version="1.0" encoding="utf-8"?>
<sst xmlns="http://schemas.openxmlformats.org/spreadsheetml/2006/main" count="360" uniqueCount="36">
  <si>
    <t xml:space="preserve">SEMAINE DU </t>
  </si>
  <si>
    <t>LUNDI</t>
  </si>
  <si>
    <t>MARDI</t>
  </si>
  <si>
    <t>JEUDI</t>
  </si>
  <si>
    <t>VENDREDI</t>
  </si>
  <si>
    <t>M</t>
  </si>
  <si>
    <t>R</t>
  </si>
  <si>
    <t>S</t>
  </si>
  <si>
    <t>11h30</t>
  </si>
  <si>
    <t>13h</t>
  </si>
  <si>
    <t>enfants - 6 ans</t>
  </si>
  <si>
    <t>enfants + 6 ans</t>
  </si>
  <si>
    <t>encadrants</t>
  </si>
  <si>
    <t>NBR REPAS</t>
  </si>
  <si>
    <t>ATTENTION de 1 à 7 enfants le besoin en encadrant est de 1</t>
  </si>
  <si>
    <t>Age</t>
  </si>
  <si>
    <t>Nom</t>
  </si>
  <si>
    <t>Prénom</t>
  </si>
  <si>
    <t>Classe</t>
  </si>
  <si>
    <t>Total nombre de présence</t>
  </si>
  <si>
    <t>nombre d'animateurs</t>
  </si>
  <si>
    <t>qualifié minimum</t>
  </si>
  <si>
    <t>pour info, 80%</t>
  </si>
  <si>
    <t>non qualifié maximum</t>
  </si>
  <si>
    <t>total animateurs</t>
  </si>
  <si>
    <t>avec directeur :</t>
  </si>
  <si>
    <t>animateurs qualifiés</t>
  </si>
  <si>
    <t>animateurs stagiaires</t>
  </si>
  <si>
    <t>animateurs non qualifiés</t>
  </si>
  <si>
    <t>total encadrement</t>
  </si>
  <si>
    <t>nombre d'adjoint(s)</t>
  </si>
  <si>
    <t>directeur</t>
  </si>
  <si>
    <t>Total avec direction</t>
  </si>
  <si>
    <r>
      <rPr>
        <b/>
        <sz val="7"/>
        <color indexed="10"/>
        <rFont val="Arial"/>
        <family val="2"/>
      </rPr>
      <t>jusqu'à 50</t>
    </r>
    <r>
      <rPr>
        <sz val="7"/>
        <color indexed="10"/>
        <rFont val="Arial"/>
        <family val="2"/>
      </rPr>
      <t xml:space="preserve">, le directeur </t>
    </r>
    <r>
      <rPr>
        <u/>
        <sz val="7"/>
        <color indexed="10"/>
        <rFont val="Arial"/>
        <family val="2"/>
      </rPr>
      <t>est compris</t>
    </r>
    <r>
      <rPr>
        <sz val="7"/>
        <color indexed="10"/>
        <rFont val="Arial"/>
        <family val="2"/>
      </rPr>
      <t xml:space="preserve"> dans l'effectif </t>
    </r>
  </si>
  <si>
    <r>
      <rPr>
        <b/>
        <sz val="7"/>
        <color indexed="10"/>
        <rFont val="Arial"/>
        <family val="2"/>
      </rPr>
      <t>jusqu'à 50</t>
    </r>
    <r>
      <rPr>
        <sz val="7"/>
        <color indexed="10"/>
        <rFont val="Arial"/>
        <family val="2"/>
      </rPr>
      <t xml:space="preserve">, le directeur est compris dans l'effectif </t>
    </r>
  </si>
  <si>
    <r>
      <t xml:space="preserve">si l'effectif est supérieur à </t>
    </r>
    <r>
      <rPr>
        <b/>
        <sz val="7"/>
        <color indexed="10"/>
        <rFont val="Arial"/>
        <family val="2"/>
      </rPr>
      <t xml:space="preserve">50 mineurs </t>
    </r>
    <r>
      <rPr>
        <sz val="7"/>
        <color indexed="10"/>
        <rFont val="Arial"/>
        <family val="2"/>
      </rPr>
      <t xml:space="preserve">, le directeur </t>
    </r>
    <r>
      <rPr>
        <u/>
        <sz val="7"/>
        <color indexed="10"/>
        <rFont val="Arial"/>
        <family val="2"/>
      </rPr>
      <t>est en plus</t>
    </r>
    <r>
      <rPr>
        <sz val="7"/>
        <color indexed="10"/>
        <rFont val="Arial"/>
        <family val="2"/>
      </rPr>
      <t xml:space="preserve"> de l'effectif d'animation</t>
    </r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</si>
</sst>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0"/>
      <name val="Comic Sans MS"/>
      <family val="4"/>
    </font>
    <font>
      <sz val="12"/>
      <name val="Comic Sans MS"/>
      <family val="4"/>
    </font>
    <font>
      <sz val="11"/>
      <name val="Calibri"/>
      <family val="2"/>
      <scheme val="minor"/>
    </font>
    <font>
      <sz val="12"/>
      <color theme="0" tint="-0.249977111117893"/>
      <name val="Comic Sans MS"/>
      <family val="4"/>
    </font>
    <font>
      <sz val="10"/>
      <color theme="0" tint="-0.249977111117893"/>
      <name val="Comic Sans MS"/>
      <family val="4"/>
    </font>
    <font>
      <sz val="11"/>
      <color theme="0" tint="-0.249977111117893"/>
      <name val="Calibri"/>
      <family val="2"/>
      <scheme val="minor"/>
    </font>
    <font>
      <sz val="10"/>
      <color theme="0" tint="-0.249977111117893"/>
      <name val="Arial"/>
      <family val="2"/>
    </font>
    <font>
      <sz val="12"/>
      <color theme="0" tint="-0.249977111117893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2"/>
      <color indexed="18"/>
      <name val="Arial"/>
      <family val="2"/>
    </font>
    <font>
      <b/>
      <sz val="10"/>
      <color indexed="48"/>
      <name val="Arial"/>
      <family val="2"/>
    </font>
    <font>
      <b/>
      <sz val="10"/>
      <color indexed="18"/>
      <name val="Arial"/>
      <family val="2"/>
    </font>
    <font>
      <b/>
      <sz val="7"/>
      <color indexed="48"/>
      <name val="Arial"/>
      <family val="2"/>
    </font>
    <font>
      <sz val="7"/>
      <color indexed="10"/>
      <name val="Arial"/>
      <family val="2"/>
    </font>
    <font>
      <b/>
      <sz val="7"/>
      <color indexed="10"/>
      <name val="Arial"/>
      <family val="2"/>
    </font>
    <font>
      <u/>
      <sz val="7"/>
      <color indexed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6">
    <xf numFmtId="0" fontId="0" fillId="0" borderId="0" xfId="0"/>
    <xf numFmtId="0" fontId="0" fillId="2" borderId="3" xfId="0" applyFill="1" applyBorder="1"/>
    <xf numFmtId="49" fontId="2" fillId="2" borderId="3" xfId="0" applyNumberFormat="1" applyFont="1" applyFill="1" applyBorder="1" applyAlignment="1"/>
    <xf numFmtId="0" fontId="3" fillId="2" borderId="3" xfId="0" applyFont="1" applyFill="1" applyBorder="1"/>
    <xf numFmtId="0" fontId="6" fillId="2" borderId="3" xfId="0" applyFont="1" applyFill="1" applyBorder="1"/>
    <xf numFmtId="0" fontId="7" fillId="2" borderId="3" xfId="0" applyFont="1" applyFill="1" applyBorder="1" applyAlignment="1" applyProtection="1">
      <alignment horizontal="right" vertical="center"/>
    </xf>
    <xf numFmtId="0" fontId="1" fillId="3" borderId="3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3" fillId="2" borderId="2" xfId="0" applyFont="1" applyFill="1" applyBorder="1"/>
    <xf numFmtId="0" fontId="6" fillId="4" borderId="3" xfId="0" applyFont="1" applyFill="1" applyBorder="1" applyAlignment="1" applyProtection="1">
      <alignment horizontal="right" vertical="center"/>
    </xf>
    <xf numFmtId="2" fontId="6" fillId="4" borderId="3" xfId="0" applyNumberFormat="1" applyFont="1" applyFill="1" applyBorder="1" applyAlignment="1" applyProtection="1">
      <alignment horizontal="right" vertical="center"/>
    </xf>
    <xf numFmtId="2" fontId="7" fillId="4" borderId="3" xfId="0" applyNumberFormat="1" applyFont="1" applyFill="1" applyBorder="1" applyAlignment="1" applyProtection="1">
      <alignment horizontal="center" vertical="center" wrapText="1"/>
    </xf>
    <xf numFmtId="0" fontId="9" fillId="4" borderId="3" xfId="0" applyFont="1" applyFill="1" applyBorder="1" applyAlignment="1" applyProtection="1">
      <alignment horizontal="right" vertical="center"/>
    </xf>
    <xf numFmtId="0" fontId="7" fillId="4" borderId="3" xfId="0" applyFont="1" applyFill="1" applyBorder="1" applyAlignment="1" applyProtection="1">
      <alignment horizontal="right" vertical="center"/>
    </xf>
    <xf numFmtId="1" fontId="9" fillId="4" borderId="3" xfId="0" applyNumberFormat="1" applyFont="1" applyFill="1" applyBorder="1" applyAlignment="1" applyProtection="1">
      <alignment horizontal="right" vertical="center"/>
    </xf>
    <xf numFmtId="1" fontId="7" fillId="4" borderId="3" xfId="0" applyNumberFormat="1" applyFont="1" applyFill="1" applyBorder="1" applyAlignment="1" applyProtection="1">
      <alignment horizontal="right" vertical="center"/>
    </xf>
    <xf numFmtId="0" fontId="0" fillId="4" borderId="3" xfId="0" applyFill="1" applyBorder="1" applyAlignment="1" applyProtection="1">
      <alignment horizontal="right" vertical="center"/>
    </xf>
    <xf numFmtId="0" fontId="10" fillId="4" borderId="3" xfId="0" applyFont="1" applyFill="1" applyBorder="1" applyAlignment="1" applyProtection="1">
      <alignment horizontal="right" vertical="center"/>
    </xf>
    <xf numFmtId="0" fontId="11" fillId="4" borderId="3" xfId="0" applyFont="1" applyFill="1" applyBorder="1" applyAlignment="1" applyProtection="1">
      <alignment horizontal="right" vertical="center"/>
    </xf>
    <xf numFmtId="0" fontId="8" fillId="4" borderId="3" xfId="0" applyFont="1" applyFill="1" applyBorder="1" applyAlignment="1" applyProtection="1">
      <alignment horizontal="right" vertical="center"/>
    </xf>
    <xf numFmtId="0" fontId="7" fillId="4" borderId="3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right" vertical="center"/>
    </xf>
    <xf numFmtId="2" fontId="6" fillId="3" borderId="3" xfId="0" applyNumberFormat="1" applyFont="1" applyFill="1" applyBorder="1" applyAlignment="1" applyProtection="1">
      <alignment horizontal="right" vertical="center"/>
    </xf>
    <xf numFmtId="2" fontId="7" fillId="3" borderId="3" xfId="0" applyNumberFormat="1" applyFont="1" applyFill="1" applyBorder="1" applyAlignment="1" applyProtection="1">
      <alignment horizontal="center" vertical="center" wrapText="1"/>
    </xf>
    <xf numFmtId="0" fontId="9" fillId="3" borderId="3" xfId="0" applyFont="1" applyFill="1" applyBorder="1" applyAlignment="1" applyProtection="1">
      <alignment horizontal="right" vertical="center"/>
    </xf>
    <xf numFmtId="0" fontId="7" fillId="3" borderId="3" xfId="0" applyFont="1" applyFill="1" applyBorder="1" applyAlignment="1" applyProtection="1">
      <alignment horizontal="right" vertical="center"/>
    </xf>
    <xf numFmtId="1" fontId="9" fillId="3" borderId="3" xfId="0" applyNumberFormat="1" applyFont="1" applyFill="1" applyBorder="1" applyAlignment="1" applyProtection="1">
      <alignment horizontal="right" vertical="center"/>
    </xf>
    <xf numFmtId="1" fontId="7" fillId="3" borderId="3" xfId="0" applyNumberFormat="1" applyFont="1" applyFill="1" applyBorder="1" applyAlignment="1" applyProtection="1">
      <alignment horizontal="right" vertical="center"/>
    </xf>
    <xf numFmtId="0" fontId="0" fillId="3" borderId="3" xfId="0" applyFill="1" applyBorder="1" applyAlignment="1" applyProtection="1">
      <alignment horizontal="right" vertical="center"/>
    </xf>
    <xf numFmtId="0" fontId="10" fillId="3" borderId="3" xfId="0" applyFont="1" applyFill="1" applyBorder="1" applyAlignment="1" applyProtection="1">
      <alignment horizontal="right" vertical="center"/>
    </xf>
    <xf numFmtId="0" fontId="11" fillId="3" borderId="3" xfId="0" applyFont="1" applyFill="1" applyBorder="1" applyAlignment="1" applyProtection="1">
      <alignment horizontal="right" vertical="center"/>
    </xf>
    <xf numFmtId="0" fontId="8" fillId="3" borderId="3" xfId="0" applyFont="1" applyFill="1" applyBorder="1" applyAlignment="1" applyProtection="1">
      <alignment horizontal="right" vertical="center"/>
    </xf>
    <xf numFmtId="0" fontId="7" fillId="3" borderId="3" xfId="0" applyFont="1" applyFill="1" applyBorder="1" applyAlignment="1" applyProtection="1">
      <alignment horizontal="center" vertical="center" wrapText="1"/>
    </xf>
    <xf numFmtId="0" fontId="6" fillId="5" borderId="3" xfId="0" applyFont="1" applyFill="1" applyBorder="1" applyAlignment="1" applyProtection="1">
      <alignment horizontal="right" vertical="center"/>
    </xf>
    <xf numFmtId="2" fontId="6" fillId="5" borderId="3" xfId="0" applyNumberFormat="1" applyFont="1" applyFill="1" applyBorder="1" applyAlignment="1" applyProtection="1">
      <alignment horizontal="right" vertical="center"/>
    </xf>
    <xf numFmtId="2" fontId="7" fillId="5" borderId="3" xfId="0" applyNumberFormat="1" applyFont="1" applyFill="1" applyBorder="1" applyAlignment="1" applyProtection="1">
      <alignment horizontal="center" vertical="center" wrapText="1"/>
    </xf>
    <xf numFmtId="0" fontId="9" fillId="5" borderId="3" xfId="0" applyFont="1" applyFill="1" applyBorder="1" applyAlignment="1" applyProtection="1">
      <alignment horizontal="right" vertical="center"/>
    </xf>
    <xf numFmtId="0" fontId="7" fillId="5" borderId="3" xfId="0" applyFont="1" applyFill="1" applyBorder="1" applyAlignment="1" applyProtection="1">
      <alignment horizontal="right" vertical="center"/>
    </xf>
    <xf numFmtId="1" fontId="9" fillId="5" borderId="3" xfId="0" applyNumberFormat="1" applyFont="1" applyFill="1" applyBorder="1" applyAlignment="1" applyProtection="1">
      <alignment horizontal="right" vertical="center"/>
    </xf>
    <xf numFmtId="1" fontId="7" fillId="5" borderId="3" xfId="0" applyNumberFormat="1" applyFont="1" applyFill="1" applyBorder="1" applyAlignment="1" applyProtection="1">
      <alignment horizontal="right" vertical="center"/>
    </xf>
    <xf numFmtId="0" fontId="0" fillId="5" borderId="3" xfId="0" applyFill="1" applyBorder="1" applyAlignment="1" applyProtection="1">
      <alignment horizontal="right" vertical="center"/>
    </xf>
    <xf numFmtId="0" fontId="10" fillId="5" borderId="3" xfId="0" applyFont="1" applyFill="1" applyBorder="1" applyAlignment="1" applyProtection="1">
      <alignment horizontal="right" vertical="center"/>
    </xf>
    <xf numFmtId="0" fontId="11" fillId="5" borderId="3" xfId="0" applyFont="1" applyFill="1" applyBorder="1" applyAlignment="1" applyProtection="1">
      <alignment horizontal="right" vertical="center"/>
    </xf>
    <xf numFmtId="0" fontId="8" fillId="5" borderId="3" xfId="0" applyFont="1" applyFill="1" applyBorder="1" applyAlignment="1" applyProtection="1">
      <alignment horizontal="right" vertical="center"/>
    </xf>
    <xf numFmtId="0" fontId="7" fillId="5" borderId="3" xfId="0" applyFont="1" applyFill="1" applyBorder="1" applyAlignment="1" applyProtection="1">
      <alignment horizontal="center" vertical="center" wrapText="1"/>
    </xf>
    <xf numFmtId="0" fontId="6" fillId="6" borderId="3" xfId="0" applyFont="1" applyFill="1" applyBorder="1" applyAlignment="1" applyProtection="1">
      <alignment horizontal="right" vertical="center"/>
    </xf>
    <xf numFmtId="2" fontId="6" fillId="6" borderId="3" xfId="0" applyNumberFormat="1" applyFont="1" applyFill="1" applyBorder="1" applyAlignment="1" applyProtection="1">
      <alignment horizontal="right" vertical="center"/>
    </xf>
    <xf numFmtId="2" fontId="7" fillId="6" borderId="3" xfId="0" applyNumberFormat="1" applyFont="1" applyFill="1" applyBorder="1" applyAlignment="1" applyProtection="1">
      <alignment horizontal="center" vertical="center" wrapText="1"/>
    </xf>
    <xf numFmtId="0" fontId="9" fillId="6" borderId="3" xfId="0" applyFont="1" applyFill="1" applyBorder="1" applyAlignment="1" applyProtection="1">
      <alignment horizontal="right" vertical="center"/>
    </xf>
    <xf numFmtId="0" fontId="7" fillId="6" borderId="3" xfId="0" applyFont="1" applyFill="1" applyBorder="1" applyAlignment="1" applyProtection="1">
      <alignment horizontal="right" vertical="center"/>
    </xf>
    <xf numFmtId="1" fontId="9" fillId="6" borderId="3" xfId="0" applyNumberFormat="1" applyFont="1" applyFill="1" applyBorder="1" applyAlignment="1" applyProtection="1">
      <alignment horizontal="right" vertical="center"/>
    </xf>
    <xf numFmtId="1" fontId="7" fillId="6" borderId="3" xfId="0" applyNumberFormat="1" applyFont="1" applyFill="1" applyBorder="1" applyAlignment="1" applyProtection="1">
      <alignment horizontal="right" vertical="center"/>
    </xf>
    <xf numFmtId="0" fontId="0" fillId="6" borderId="3" xfId="0" applyFill="1" applyBorder="1" applyAlignment="1" applyProtection="1">
      <alignment horizontal="right" vertical="center"/>
    </xf>
    <xf numFmtId="0" fontId="10" fillId="6" borderId="3" xfId="0" applyFont="1" applyFill="1" applyBorder="1" applyAlignment="1" applyProtection="1">
      <alignment horizontal="right" vertical="center"/>
    </xf>
    <xf numFmtId="0" fontId="11" fillId="6" borderId="3" xfId="0" applyFont="1" applyFill="1" applyBorder="1" applyAlignment="1" applyProtection="1">
      <alignment horizontal="right" vertical="center"/>
    </xf>
    <xf numFmtId="0" fontId="8" fillId="6" borderId="3" xfId="0" applyFont="1" applyFill="1" applyBorder="1" applyAlignment="1" applyProtection="1">
      <alignment horizontal="right" vertical="center"/>
    </xf>
    <xf numFmtId="0" fontId="7" fillId="6" borderId="3" xfId="0" applyFont="1" applyFill="1" applyBorder="1" applyAlignment="1" applyProtection="1">
      <alignment horizontal="center" vertical="center" wrapText="1"/>
    </xf>
    <xf numFmtId="0" fontId="15" fillId="3" borderId="3" xfId="0" applyFont="1" applyFill="1" applyBorder="1" applyAlignment="1" applyProtection="1">
      <alignment horizontal="center" vertical="center" wrapText="1"/>
    </xf>
    <xf numFmtId="0" fontId="15" fillId="4" borderId="3" xfId="0" applyFont="1" applyFill="1" applyBorder="1" applyAlignment="1" applyProtection="1">
      <alignment horizontal="center" vertical="center" wrapText="1"/>
    </xf>
    <xf numFmtId="0" fontId="15" fillId="5" borderId="3" xfId="0" applyFont="1" applyFill="1" applyBorder="1" applyAlignment="1" applyProtection="1">
      <alignment horizontal="center" vertical="center" wrapText="1"/>
    </xf>
    <xf numFmtId="0" fontId="15" fillId="6" borderId="3" xfId="0" applyFont="1" applyFill="1" applyBorder="1" applyAlignment="1" applyProtection="1">
      <alignment horizontal="center" vertical="center" wrapText="1"/>
    </xf>
    <xf numFmtId="0" fontId="6" fillId="6" borderId="2" xfId="0" applyFont="1" applyFill="1" applyBorder="1" applyAlignment="1" applyProtection="1">
      <alignment horizontal="right" vertical="center"/>
    </xf>
    <xf numFmtId="2" fontId="6" fillId="6" borderId="2" xfId="0" applyNumberFormat="1" applyFont="1" applyFill="1" applyBorder="1" applyAlignment="1" applyProtection="1">
      <alignment horizontal="right" vertical="center"/>
    </xf>
    <xf numFmtId="2" fontId="7" fillId="6" borderId="2" xfId="0" applyNumberFormat="1" applyFont="1" applyFill="1" applyBorder="1" applyAlignment="1" applyProtection="1">
      <alignment horizontal="center" vertical="center" wrapText="1"/>
    </xf>
    <xf numFmtId="0" fontId="7" fillId="6" borderId="2" xfId="0" applyFont="1" applyFill="1" applyBorder="1" applyAlignment="1" applyProtection="1">
      <alignment horizontal="right" vertical="center"/>
    </xf>
    <xf numFmtId="1" fontId="7" fillId="6" borderId="2" xfId="0" applyNumberFormat="1" applyFont="1" applyFill="1" applyBorder="1" applyAlignment="1" applyProtection="1">
      <alignment horizontal="right" vertical="center"/>
    </xf>
    <xf numFmtId="0" fontId="8" fillId="6" borderId="2" xfId="0" applyFont="1" applyFill="1" applyBorder="1" applyAlignment="1" applyProtection="1">
      <alignment horizontal="right" vertical="center"/>
    </xf>
    <xf numFmtId="0" fontId="7" fillId="6" borderId="2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right" vertical="center"/>
    </xf>
    <xf numFmtId="0" fontId="0" fillId="2" borderId="1" xfId="0" applyFill="1" applyBorder="1"/>
    <xf numFmtId="0" fontId="0" fillId="0" borderId="3" xfId="0" applyBorder="1" applyProtection="1"/>
    <xf numFmtId="0" fontId="12" fillId="0" borderId="3" xfId="0" applyFont="1" applyFill="1" applyBorder="1" applyProtection="1"/>
    <xf numFmtId="2" fontId="0" fillId="3" borderId="3" xfId="0" applyNumberFormat="1" applyFill="1" applyBorder="1" applyAlignment="1" applyProtection="1">
      <alignment horizontal="right" vertical="center"/>
    </xf>
    <xf numFmtId="2" fontId="0" fillId="4" borderId="3" xfId="0" applyNumberFormat="1" applyFill="1" applyBorder="1" applyAlignment="1" applyProtection="1">
      <alignment horizontal="right" vertical="center"/>
    </xf>
    <xf numFmtId="2" fontId="0" fillId="5" borderId="3" xfId="0" applyNumberFormat="1" applyFill="1" applyBorder="1" applyAlignment="1" applyProtection="1">
      <alignment horizontal="right" vertical="center"/>
    </xf>
    <xf numFmtId="2" fontId="0" fillId="6" borderId="3" xfId="0" applyNumberFormat="1" applyFill="1" applyBorder="1" applyAlignment="1" applyProtection="1">
      <alignment horizontal="right" vertical="center"/>
    </xf>
    <xf numFmtId="2" fontId="14" fillId="3" borderId="3" xfId="0" applyNumberFormat="1" applyFont="1" applyFill="1" applyBorder="1" applyAlignment="1" applyProtection="1">
      <alignment horizontal="center" vertical="center" wrapText="1"/>
    </xf>
    <xf numFmtId="2" fontId="14" fillId="4" borderId="3" xfId="0" applyNumberFormat="1" applyFont="1" applyFill="1" applyBorder="1" applyAlignment="1" applyProtection="1">
      <alignment horizontal="center" vertical="center" wrapText="1"/>
    </xf>
    <xf numFmtId="2" fontId="14" fillId="5" borderId="3" xfId="0" applyNumberFormat="1" applyFont="1" applyFill="1" applyBorder="1" applyAlignment="1" applyProtection="1">
      <alignment horizontal="center" vertical="center" wrapText="1"/>
    </xf>
    <xf numFmtId="2" fontId="14" fillId="6" borderId="3" xfId="0" applyNumberFormat="1" applyFont="1" applyFill="1" applyBorder="1" applyAlignment="1" applyProtection="1">
      <alignment horizontal="center" vertical="center" wrapText="1"/>
    </xf>
    <xf numFmtId="0" fontId="10" fillId="0" borderId="3" xfId="0" applyFont="1" applyBorder="1" applyProtection="1"/>
    <xf numFmtId="0" fontId="10" fillId="7" borderId="3" xfId="0" applyFont="1" applyFill="1" applyBorder="1" applyProtection="1"/>
    <xf numFmtId="0" fontId="13" fillId="7" borderId="3" xfId="0" applyFont="1" applyFill="1" applyBorder="1" applyAlignment="1" applyProtection="1">
      <alignment horizontal="center"/>
    </xf>
    <xf numFmtId="0" fontId="2" fillId="2" borderId="3" xfId="0" applyFont="1" applyFill="1" applyBorder="1" applyProtection="1"/>
    <xf numFmtId="0" fontId="1" fillId="3" borderId="3" xfId="0" applyFont="1" applyFill="1" applyBorder="1" applyAlignment="1" applyProtection="1">
      <alignment horizontal="center" vertical="center"/>
    </xf>
    <xf numFmtId="0" fontId="1" fillId="4" borderId="3" xfId="0" applyFont="1" applyFill="1" applyBorder="1" applyAlignment="1" applyProtection="1">
      <alignment horizontal="center" vertical="center"/>
    </xf>
    <xf numFmtId="0" fontId="1" fillId="5" borderId="3" xfId="0" applyFont="1" applyFill="1" applyBorder="1" applyAlignment="1" applyProtection="1">
      <alignment horizontal="center" vertical="center"/>
    </xf>
    <xf numFmtId="0" fontId="1" fillId="6" borderId="3" xfId="0" applyFont="1" applyFill="1" applyBorder="1" applyAlignment="1" applyProtection="1">
      <alignment horizontal="center" vertical="center"/>
    </xf>
    <xf numFmtId="0" fontId="1" fillId="2" borderId="3" xfId="0" applyFont="1" applyFill="1" applyBorder="1" applyProtection="1"/>
    <xf numFmtId="0" fontId="4" fillId="2" borderId="3" xfId="0" applyFont="1" applyFill="1" applyBorder="1" applyProtection="1"/>
    <xf numFmtId="0" fontId="2" fillId="2" borderId="4" xfId="0" applyFont="1" applyFill="1" applyBorder="1" applyProtection="1"/>
    <xf numFmtId="0" fontId="7" fillId="2" borderId="1" xfId="0" applyFont="1" applyFill="1" applyBorder="1" applyAlignment="1" applyProtection="1">
      <alignment horizontal="right" vertical="center"/>
    </xf>
    <xf numFmtId="0" fontId="5" fillId="2" borderId="3" xfId="0" applyFont="1" applyFill="1" applyBorder="1" applyProtection="1"/>
    <xf numFmtId="0" fontId="5" fillId="2" borderId="9" xfId="0" applyFont="1" applyFill="1" applyBorder="1" applyProtection="1"/>
    <xf numFmtId="0" fontId="6" fillId="2" borderId="3" xfId="0" applyFont="1" applyFill="1" applyBorder="1" applyProtection="1"/>
    <xf numFmtId="0" fontId="0" fillId="2" borderId="3" xfId="0" applyFill="1" applyBorder="1" applyProtection="1"/>
    <xf numFmtId="0" fontId="0" fillId="3" borderId="3" xfId="0" applyFill="1" applyBorder="1" applyProtection="1"/>
    <xf numFmtId="0" fontId="0" fillId="4" borderId="3" xfId="0" applyFill="1" applyBorder="1" applyProtection="1"/>
    <xf numFmtId="0" fontId="0" fillId="5" borderId="3" xfId="0" applyFill="1" applyBorder="1" applyProtection="1"/>
    <xf numFmtId="0" fontId="0" fillId="6" borderId="2" xfId="0" applyFill="1" applyBorder="1" applyProtection="1"/>
    <xf numFmtId="0" fontId="0" fillId="6" borderId="3" xfId="0" applyFill="1" applyBorder="1" applyProtection="1"/>
    <xf numFmtId="0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left" vertical="center"/>
      <protection locked="0"/>
    </xf>
    <xf numFmtId="49" fontId="2" fillId="2" borderId="3" xfId="0" applyNumberFormat="1" applyFont="1" applyFill="1" applyBorder="1" applyAlignment="1" applyProtection="1">
      <alignment horizontal="center"/>
      <protection locked="0"/>
    </xf>
    <xf numFmtId="1" fontId="1" fillId="3" borderId="3" xfId="0" applyNumberFormat="1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1" fillId="4" borderId="3" xfId="0" applyFont="1" applyFill="1" applyBorder="1" applyAlignment="1" applyProtection="1">
      <alignment horizontal="center" vertical="center"/>
      <protection locked="0"/>
    </xf>
    <xf numFmtId="0" fontId="1" fillId="5" borderId="3" xfId="0" applyFont="1" applyFill="1" applyBorder="1" applyAlignment="1" applyProtection="1">
      <alignment horizontal="center" vertical="center"/>
      <protection locked="0"/>
    </xf>
    <xf numFmtId="0" fontId="1" fillId="6" borderId="3" xfId="0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</xf>
    <xf numFmtId="0" fontId="5" fillId="2" borderId="8" xfId="0" applyFont="1" applyFill="1" applyBorder="1" applyAlignment="1" applyProtection="1">
      <alignment horizontal="center" vertical="center" wrapText="1"/>
    </xf>
    <xf numFmtId="0" fontId="1" fillId="3" borderId="4" xfId="0" applyFont="1" applyFill="1" applyBorder="1" applyAlignment="1" applyProtection="1">
      <alignment horizontal="center" vertical="center" wrapText="1"/>
    </xf>
    <xf numFmtId="0" fontId="1" fillId="3" borderId="5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0" fontId="1" fillId="4" borderId="4" xfId="0" applyFont="1" applyFill="1" applyBorder="1" applyAlignment="1" applyProtection="1">
      <alignment horizontal="center" vertical="center" wrapText="1"/>
    </xf>
    <xf numFmtId="0" fontId="1" fillId="4" borderId="5" xfId="0" applyFont="1" applyFill="1" applyBorder="1" applyAlignment="1" applyProtection="1">
      <alignment horizontal="center" vertical="center" wrapText="1"/>
    </xf>
    <xf numFmtId="0" fontId="1" fillId="4" borderId="2" xfId="0" applyFont="1" applyFill="1" applyBorder="1" applyAlignment="1" applyProtection="1">
      <alignment horizontal="center" vertical="center" wrapText="1"/>
    </xf>
    <xf numFmtId="0" fontId="1" fillId="5" borderId="4" xfId="0" applyFont="1" applyFill="1" applyBorder="1" applyAlignment="1" applyProtection="1">
      <alignment horizontal="center" vertical="center" wrapText="1"/>
    </xf>
    <xf numFmtId="0" fontId="1" fillId="5" borderId="5" xfId="0" applyFont="1" applyFill="1" applyBorder="1" applyAlignment="1" applyProtection="1">
      <alignment horizontal="center" vertical="center" wrapText="1"/>
    </xf>
    <xf numFmtId="0" fontId="1" fillId="6" borderId="3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top"/>
      <protection locked="0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41"/>
  <sheetViews>
    <sheetView topLeftCell="L1" workbookViewId="0">
      <selection activeCell="Z10" sqref="A1:XFD1048576"/>
    </sheetView>
  </sheetViews>
  <sheetFormatPr baseColWidth="10" defaultRowHeight="15"/>
  <cols>
    <col min="1" max="1" width="5.28515625" style="1" customWidth="1"/>
    <col min="2" max="2" width="21.7109375" style="1" customWidth="1"/>
    <col min="3" max="3" width="27.85546875" style="1" customWidth="1"/>
    <col min="4" max="4" width="13.7109375" style="1" customWidth="1"/>
    <col min="5" max="5" width="6.85546875" style="1" customWidth="1"/>
    <col min="6" max="6" width="6.28515625" style="1" customWidth="1"/>
    <col min="7" max="7" width="6.7109375" style="1" customWidth="1"/>
    <col min="8" max="8" width="7.28515625" style="1" customWidth="1"/>
    <col min="9" max="9" width="6.5703125" style="1" customWidth="1"/>
    <col min="10" max="10" width="6.85546875" style="1" customWidth="1"/>
    <col min="11" max="11" width="7" style="1" customWidth="1"/>
    <col min="12" max="12" width="7.140625" style="1" customWidth="1"/>
    <col min="13" max="13" width="6.85546875" style="1" customWidth="1"/>
    <col min="14" max="14" width="8.28515625" style="1" customWidth="1"/>
    <col min="15" max="15" width="8.42578125" style="1" customWidth="1"/>
    <col min="16" max="16" width="8.28515625" style="1" customWidth="1"/>
    <col min="17" max="17" width="7.140625" style="1" customWidth="1"/>
    <col min="18" max="18" width="7.28515625" style="1" customWidth="1"/>
    <col min="19" max="20" width="7.7109375" style="1" customWidth="1"/>
    <col min="21" max="21" width="7.85546875" style="1" customWidth="1"/>
    <col min="22" max="22" width="8" style="1" customWidth="1"/>
    <col min="23" max="23" width="6.7109375" style="1" customWidth="1"/>
    <col min="24" max="24" width="7.42578125" style="1" customWidth="1"/>
    <col min="25" max="16384" width="11.42578125" style="1"/>
  </cols>
  <sheetData>
    <row r="1" spans="1:25">
      <c r="A1" s="123" t="s">
        <v>0</v>
      </c>
      <c r="B1" s="123"/>
      <c r="C1" s="123"/>
      <c r="D1" s="123"/>
      <c r="E1" s="124" t="s">
        <v>1</v>
      </c>
      <c r="F1" s="125"/>
      <c r="G1" s="125"/>
      <c r="H1" s="125"/>
      <c r="I1" s="126"/>
      <c r="J1" s="127" t="s">
        <v>2</v>
      </c>
      <c r="K1" s="128"/>
      <c r="L1" s="128"/>
      <c r="M1" s="128"/>
      <c r="N1" s="129"/>
      <c r="O1" s="130" t="s">
        <v>3</v>
      </c>
      <c r="P1" s="131"/>
      <c r="Q1" s="131"/>
      <c r="R1" s="131"/>
      <c r="S1" s="132"/>
      <c r="T1" s="133" t="s">
        <v>4</v>
      </c>
      <c r="U1" s="134"/>
      <c r="V1" s="134"/>
      <c r="W1" s="134"/>
      <c r="X1" s="135"/>
    </row>
    <row r="2" spans="1:25" ht="18" customHeight="1">
      <c r="A2" s="2" t="s">
        <v>15</v>
      </c>
      <c r="B2" s="2" t="s">
        <v>16</v>
      </c>
      <c r="C2" s="2" t="s">
        <v>17</v>
      </c>
      <c r="D2" s="2" t="s">
        <v>18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7" t="s">
        <v>5</v>
      </c>
      <c r="K2" s="7" t="s">
        <v>6</v>
      </c>
      <c r="L2" s="7" t="s">
        <v>7</v>
      </c>
      <c r="M2" s="7" t="s">
        <v>8</v>
      </c>
      <c r="N2" s="7" t="s">
        <v>9</v>
      </c>
      <c r="O2" s="8" t="s">
        <v>5</v>
      </c>
      <c r="P2" s="8" t="s">
        <v>6</v>
      </c>
      <c r="Q2" s="8" t="s">
        <v>7</v>
      </c>
      <c r="R2" s="8" t="s">
        <v>8</v>
      </c>
      <c r="S2" s="8" t="s">
        <v>9</v>
      </c>
      <c r="T2" s="9" t="s">
        <v>5</v>
      </c>
      <c r="U2" s="9" t="s">
        <v>6</v>
      </c>
      <c r="V2" s="9" t="s">
        <v>7</v>
      </c>
      <c r="W2" s="9" t="s">
        <v>8</v>
      </c>
      <c r="X2" s="9" t="s">
        <v>9</v>
      </c>
    </row>
    <row r="3" spans="1:25" ht="19.5">
      <c r="A3" s="103"/>
      <c r="B3" s="104"/>
      <c r="C3" s="104"/>
      <c r="D3" s="105"/>
      <c r="E3" s="106"/>
      <c r="F3" s="107"/>
      <c r="G3" s="107"/>
      <c r="H3" s="107"/>
      <c r="I3" s="107"/>
      <c r="J3" s="108"/>
      <c r="K3" s="108"/>
      <c r="L3" s="108"/>
      <c r="M3" s="108"/>
      <c r="N3" s="108"/>
      <c r="O3" s="109"/>
      <c r="P3" s="109"/>
      <c r="Q3" s="109"/>
      <c r="R3" s="109"/>
      <c r="S3" s="109"/>
      <c r="T3" s="110"/>
      <c r="U3" s="110"/>
      <c r="V3" s="110"/>
      <c r="W3" s="110"/>
      <c r="X3" s="110"/>
    </row>
    <row r="4" spans="1:25" ht="19.5">
      <c r="A4" s="103"/>
      <c r="B4" s="104"/>
      <c r="C4" s="104"/>
      <c r="D4" s="105"/>
      <c r="E4" s="106"/>
      <c r="F4" s="107"/>
      <c r="G4" s="107"/>
      <c r="H4" s="107"/>
      <c r="I4" s="107"/>
      <c r="J4" s="108"/>
      <c r="K4" s="108"/>
      <c r="L4" s="108"/>
      <c r="M4" s="108"/>
      <c r="N4" s="108"/>
      <c r="O4" s="109"/>
      <c r="P4" s="109"/>
      <c r="Q4" s="109"/>
      <c r="R4" s="109"/>
      <c r="S4" s="109"/>
      <c r="T4" s="110"/>
      <c r="U4" s="110"/>
      <c r="V4" s="110"/>
      <c r="W4" s="110"/>
      <c r="X4" s="110"/>
    </row>
    <row r="5" spans="1:25" ht="19.5">
      <c r="A5" s="103"/>
      <c r="B5" s="104"/>
      <c r="C5" s="104"/>
      <c r="D5" s="105"/>
      <c r="E5" s="106"/>
      <c r="F5" s="107"/>
      <c r="G5" s="107"/>
      <c r="H5" s="107"/>
      <c r="I5" s="107"/>
      <c r="J5" s="108"/>
      <c r="K5" s="108"/>
      <c r="L5" s="108"/>
      <c r="M5" s="108"/>
      <c r="N5" s="108"/>
      <c r="O5" s="109"/>
      <c r="P5" s="109"/>
      <c r="Q5" s="109"/>
      <c r="R5" s="109"/>
      <c r="S5" s="109"/>
      <c r="T5" s="110"/>
      <c r="U5" s="110"/>
      <c r="V5" s="110"/>
      <c r="W5" s="110"/>
      <c r="X5" s="110"/>
    </row>
    <row r="6" spans="1:25" ht="19.5">
      <c r="A6" s="103"/>
      <c r="B6" s="104"/>
      <c r="C6" s="104"/>
      <c r="D6" s="105"/>
      <c r="E6" s="106"/>
      <c r="F6" s="107"/>
      <c r="G6" s="107"/>
      <c r="H6" s="107"/>
      <c r="I6" s="107"/>
      <c r="J6" s="108"/>
      <c r="K6" s="108"/>
      <c r="L6" s="108"/>
      <c r="M6" s="108"/>
      <c r="N6" s="108"/>
      <c r="O6" s="109"/>
      <c r="P6" s="109"/>
      <c r="Q6" s="109"/>
      <c r="R6" s="109"/>
      <c r="S6" s="109"/>
      <c r="T6" s="110"/>
      <c r="U6" s="110"/>
      <c r="V6" s="110"/>
      <c r="W6" s="110"/>
      <c r="X6" s="110"/>
    </row>
    <row r="7" spans="1:25" ht="19.5">
      <c r="A7" s="103"/>
      <c r="B7" s="104"/>
      <c r="C7" s="104"/>
      <c r="D7" s="105"/>
      <c r="E7" s="106"/>
      <c r="F7" s="107"/>
      <c r="G7" s="107"/>
      <c r="H7" s="107"/>
      <c r="I7" s="107"/>
      <c r="J7" s="108"/>
      <c r="K7" s="108"/>
      <c r="L7" s="108"/>
      <c r="M7" s="108"/>
      <c r="N7" s="108"/>
      <c r="O7" s="109"/>
      <c r="P7" s="109"/>
      <c r="Q7" s="109"/>
      <c r="R7" s="109"/>
      <c r="S7" s="109"/>
      <c r="T7" s="110"/>
      <c r="U7" s="110"/>
      <c r="V7" s="110"/>
      <c r="W7" s="110"/>
      <c r="X7" s="110"/>
    </row>
    <row r="8" spans="1:25" ht="19.5">
      <c r="A8" s="103"/>
      <c r="B8" s="104"/>
      <c r="C8" s="104"/>
      <c r="D8" s="105"/>
      <c r="E8" s="106"/>
      <c r="F8" s="107"/>
      <c r="G8" s="107"/>
      <c r="H8" s="107"/>
      <c r="I8" s="107"/>
      <c r="J8" s="108"/>
      <c r="K8" s="108"/>
      <c r="L8" s="108"/>
      <c r="M8" s="108"/>
      <c r="N8" s="108"/>
      <c r="O8" s="109"/>
      <c r="P8" s="109"/>
      <c r="Q8" s="109"/>
      <c r="R8" s="109"/>
      <c r="S8" s="109"/>
      <c r="T8" s="110"/>
      <c r="U8" s="110"/>
      <c r="V8" s="110"/>
      <c r="W8" s="110"/>
      <c r="X8" s="110"/>
    </row>
    <row r="9" spans="1:25" ht="19.5">
      <c r="A9" s="103"/>
      <c r="B9" s="104"/>
      <c r="C9" s="104"/>
      <c r="D9" s="105"/>
      <c r="E9" s="106"/>
      <c r="F9" s="107"/>
      <c r="G9" s="107"/>
      <c r="H9" s="107"/>
      <c r="I9" s="107"/>
      <c r="J9" s="108"/>
      <c r="K9" s="108"/>
      <c r="L9" s="108"/>
      <c r="M9" s="108"/>
      <c r="N9" s="108"/>
      <c r="O9" s="109"/>
      <c r="P9" s="109"/>
      <c r="Q9" s="109"/>
      <c r="R9" s="109"/>
      <c r="S9" s="109"/>
      <c r="T9" s="110"/>
      <c r="U9" s="110"/>
      <c r="V9" s="110"/>
      <c r="W9" s="110"/>
      <c r="X9" s="110"/>
    </row>
    <row r="10" spans="1:25" ht="19.5">
      <c r="A10" s="103"/>
      <c r="B10" s="104"/>
      <c r="C10" s="104"/>
      <c r="D10" s="105"/>
      <c r="E10" s="106"/>
      <c r="F10" s="107"/>
      <c r="G10" s="107"/>
      <c r="H10" s="107"/>
      <c r="I10" s="107"/>
      <c r="J10" s="108"/>
      <c r="K10" s="108"/>
      <c r="L10" s="108"/>
      <c r="M10" s="108"/>
      <c r="N10" s="108"/>
      <c r="O10" s="109"/>
      <c r="P10" s="109"/>
      <c r="Q10" s="109"/>
      <c r="R10" s="109"/>
      <c r="S10" s="109"/>
      <c r="T10" s="110"/>
      <c r="U10" s="110"/>
      <c r="V10" s="110"/>
      <c r="W10" s="110"/>
      <c r="X10" s="110"/>
    </row>
    <row r="11" spans="1:25" ht="19.5">
      <c r="A11" s="85"/>
      <c r="B11" s="85"/>
      <c r="C11" s="85" t="s">
        <v>19</v>
      </c>
      <c r="D11" s="85"/>
      <c r="E11" s="86">
        <f>SUM(E3:E10)</f>
        <v>0</v>
      </c>
      <c r="F11" s="86">
        <f t="shared" ref="F11:X11" si="0">SUM(F3:F10)</f>
        <v>0</v>
      </c>
      <c r="G11" s="86">
        <f t="shared" si="0"/>
        <v>0</v>
      </c>
      <c r="H11" s="86">
        <f t="shared" si="0"/>
        <v>0</v>
      </c>
      <c r="I11" s="86">
        <f t="shared" si="0"/>
        <v>0</v>
      </c>
      <c r="J11" s="87">
        <f t="shared" si="0"/>
        <v>0</v>
      </c>
      <c r="K11" s="87">
        <f t="shared" si="0"/>
        <v>0</v>
      </c>
      <c r="L11" s="87">
        <f t="shared" si="0"/>
        <v>0</v>
      </c>
      <c r="M11" s="87">
        <f t="shared" si="0"/>
        <v>0</v>
      </c>
      <c r="N11" s="87">
        <f t="shared" si="0"/>
        <v>0</v>
      </c>
      <c r="O11" s="88">
        <f t="shared" si="0"/>
        <v>0</v>
      </c>
      <c r="P11" s="88">
        <f t="shared" si="0"/>
        <v>0</v>
      </c>
      <c r="Q11" s="88">
        <f t="shared" si="0"/>
        <v>0</v>
      </c>
      <c r="R11" s="88">
        <f t="shared" si="0"/>
        <v>0</v>
      </c>
      <c r="S11" s="88">
        <f t="shared" si="0"/>
        <v>0</v>
      </c>
      <c r="T11" s="89">
        <f t="shared" si="0"/>
        <v>0</v>
      </c>
      <c r="U11" s="89">
        <f t="shared" si="0"/>
        <v>0</v>
      </c>
      <c r="V11" s="89">
        <f t="shared" si="0"/>
        <v>0</v>
      </c>
      <c r="W11" s="89">
        <f t="shared" si="0"/>
        <v>0</v>
      </c>
      <c r="X11" s="89">
        <f t="shared" si="0"/>
        <v>0</v>
      </c>
    </row>
    <row r="12" spans="1:25" ht="19.5">
      <c r="A12" s="85"/>
      <c r="B12" s="85"/>
      <c r="C12" s="85" t="s">
        <v>10</v>
      </c>
      <c r="D12" s="85"/>
      <c r="E12" s="86">
        <f>SUMIF($A3:$A10,"&lt;6",E3:E10)</f>
        <v>0</v>
      </c>
      <c r="F12" s="86">
        <f t="shared" ref="F12:I12" si="1">SUMIF($A3:$A10,"&lt;6",F3:F10)</f>
        <v>0</v>
      </c>
      <c r="G12" s="86">
        <f t="shared" si="1"/>
        <v>0</v>
      </c>
      <c r="H12" s="86">
        <f t="shared" si="1"/>
        <v>0</v>
      </c>
      <c r="I12" s="86">
        <f t="shared" si="1"/>
        <v>0</v>
      </c>
      <c r="J12" s="87">
        <f>SUMIF($A3:$A10,"&lt;6",J3:J10)</f>
        <v>0</v>
      </c>
      <c r="K12" s="87">
        <f t="shared" ref="K12:N12" si="2">SUMIF($A3:$A10,"&lt;6",K3:K10)</f>
        <v>0</v>
      </c>
      <c r="L12" s="87">
        <f t="shared" si="2"/>
        <v>0</v>
      </c>
      <c r="M12" s="87">
        <f t="shared" si="2"/>
        <v>0</v>
      </c>
      <c r="N12" s="87">
        <f t="shared" si="2"/>
        <v>0</v>
      </c>
      <c r="O12" s="88">
        <f>SUMIF($A3:$A10,"&lt;6",O3:O10)</f>
        <v>0</v>
      </c>
      <c r="P12" s="88">
        <f t="shared" ref="P12:S12" si="3">SUMIF($A3:$A10,"&lt;6",P3:P10)</f>
        <v>0</v>
      </c>
      <c r="Q12" s="88">
        <f t="shared" si="3"/>
        <v>0</v>
      </c>
      <c r="R12" s="88">
        <f t="shared" si="3"/>
        <v>0</v>
      </c>
      <c r="S12" s="88">
        <f t="shared" si="3"/>
        <v>0</v>
      </c>
      <c r="T12" s="89">
        <f>SUMIF($A3:$A10,"&lt;6",T3:T10)</f>
        <v>0</v>
      </c>
      <c r="U12" s="89">
        <f t="shared" ref="U12:X12" si="4">SUMIF($A3:$A10,"&lt;6",U3:U10)</f>
        <v>0</v>
      </c>
      <c r="V12" s="89">
        <f t="shared" si="4"/>
        <v>0</v>
      </c>
      <c r="W12" s="89">
        <f t="shared" si="4"/>
        <v>0</v>
      </c>
      <c r="X12" s="89">
        <f t="shared" si="4"/>
        <v>0</v>
      </c>
    </row>
    <row r="13" spans="1:25" ht="19.5">
      <c r="A13" s="85"/>
      <c r="B13" s="85"/>
      <c r="C13" s="85" t="s">
        <v>11</v>
      </c>
      <c r="D13" s="85"/>
      <c r="E13" s="86">
        <f>SUMIF($A3:$A10,"&gt;=6",E3:E10)</f>
        <v>0</v>
      </c>
      <c r="F13" s="86">
        <f t="shared" ref="F13:I13" si="5">SUMIF($A3:$A10,"&gt;=6",F3:F10)</f>
        <v>0</v>
      </c>
      <c r="G13" s="86">
        <f t="shared" si="5"/>
        <v>0</v>
      </c>
      <c r="H13" s="86">
        <f t="shared" si="5"/>
        <v>0</v>
      </c>
      <c r="I13" s="86">
        <f t="shared" si="5"/>
        <v>0</v>
      </c>
      <c r="J13" s="87">
        <f>SUMIF($A3:$A10,"&gt;=6",J3:J10)</f>
        <v>0</v>
      </c>
      <c r="K13" s="87">
        <f t="shared" ref="K13:N13" si="6">SUMIF($A3:$A10,"&gt;=6",K3:K10)</f>
        <v>0</v>
      </c>
      <c r="L13" s="87">
        <f t="shared" si="6"/>
        <v>0</v>
      </c>
      <c r="M13" s="87">
        <f t="shared" si="6"/>
        <v>0</v>
      </c>
      <c r="N13" s="87">
        <f t="shared" si="6"/>
        <v>0</v>
      </c>
      <c r="O13" s="88">
        <f>SUMIF($A3:$A10,"&gt;=6",O3:O10)</f>
        <v>0</v>
      </c>
      <c r="P13" s="88">
        <f t="shared" ref="P13:S13" si="7">SUMIF($A3:$A10,"&gt;=6",P3:P10)</f>
        <v>0</v>
      </c>
      <c r="Q13" s="88">
        <f t="shared" si="7"/>
        <v>0</v>
      </c>
      <c r="R13" s="88">
        <f t="shared" si="7"/>
        <v>0</v>
      </c>
      <c r="S13" s="88">
        <f t="shared" si="7"/>
        <v>0</v>
      </c>
      <c r="T13" s="89">
        <f>SUMIF($A3:$A10,"&gt;=6",T3:T10)</f>
        <v>0</v>
      </c>
      <c r="U13" s="89">
        <f t="shared" ref="U13:X13" si="8">SUMIF($A3:$A10,"&gt;=6",U3:U10)</f>
        <v>0</v>
      </c>
      <c r="V13" s="89">
        <f t="shared" si="8"/>
        <v>0</v>
      </c>
      <c r="W13" s="89">
        <f t="shared" si="8"/>
        <v>0</v>
      </c>
      <c r="X13" s="89">
        <f t="shared" si="8"/>
        <v>0</v>
      </c>
    </row>
    <row r="14" spans="1:25" ht="19.5">
      <c r="A14" s="90"/>
      <c r="B14" s="90"/>
      <c r="C14" s="85" t="s">
        <v>12</v>
      </c>
      <c r="D14" s="85"/>
      <c r="E14" s="86">
        <f>E38</f>
        <v>0</v>
      </c>
      <c r="F14" s="86">
        <f t="shared" ref="F14:V14" si="9">F38</f>
        <v>0</v>
      </c>
      <c r="G14" s="86">
        <f t="shared" si="9"/>
        <v>0</v>
      </c>
      <c r="H14" s="86"/>
      <c r="I14" s="86"/>
      <c r="J14" s="87">
        <f t="shared" si="9"/>
        <v>0</v>
      </c>
      <c r="K14" s="87">
        <f t="shared" si="9"/>
        <v>0</v>
      </c>
      <c r="L14" s="87">
        <f t="shared" si="9"/>
        <v>0</v>
      </c>
      <c r="M14" s="87"/>
      <c r="N14" s="87"/>
      <c r="O14" s="88">
        <f t="shared" si="9"/>
        <v>0</v>
      </c>
      <c r="P14" s="88">
        <f t="shared" si="9"/>
        <v>0</v>
      </c>
      <c r="Q14" s="88">
        <f t="shared" si="9"/>
        <v>0</v>
      </c>
      <c r="R14" s="88"/>
      <c r="S14" s="88"/>
      <c r="T14" s="89">
        <f t="shared" si="9"/>
        <v>0</v>
      </c>
      <c r="U14" s="89">
        <f t="shared" si="9"/>
        <v>0</v>
      </c>
      <c r="V14" s="89">
        <f t="shared" si="9"/>
        <v>0</v>
      </c>
      <c r="W14" s="89"/>
      <c r="X14" s="89"/>
    </row>
    <row r="15" spans="1:25" s="4" customFormat="1" ht="19.5">
      <c r="A15" s="91"/>
      <c r="B15" s="91"/>
      <c r="C15" s="91"/>
      <c r="D15" s="91"/>
      <c r="E15" s="111" t="s">
        <v>14</v>
      </c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3"/>
    </row>
    <row r="16" spans="1:25" s="3" customFormat="1" ht="19.5">
      <c r="A16" s="85"/>
      <c r="B16" s="85"/>
      <c r="C16" s="85" t="s">
        <v>13</v>
      </c>
      <c r="D16" s="92"/>
      <c r="E16" s="114">
        <f>F11+F14</f>
        <v>0</v>
      </c>
      <c r="F16" s="115"/>
      <c r="G16" s="115"/>
      <c r="H16" s="115"/>
      <c r="I16" s="116"/>
      <c r="J16" s="117">
        <f>K11+K14</f>
        <v>0</v>
      </c>
      <c r="K16" s="118"/>
      <c r="L16" s="118"/>
      <c r="M16" s="118"/>
      <c r="N16" s="119"/>
      <c r="O16" s="120">
        <f>P11+P14</f>
        <v>0</v>
      </c>
      <c r="P16" s="121"/>
      <c r="Q16" s="121"/>
      <c r="R16" s="121"/>
      <c r="S16" s="121"/>
      <c r="T16" s="122">
        <f>U11+U14</f>
        <v>0</v>
      </c>
      <c r="U16" s="122"/>
      <c r="V16" s="122"/>
      <c r="W16" s="122"/>
      <c r="X16" s="122"/>
      <c r="Y16" s="10"/>
    </row>
    <row r="17" spans="1:24" s="4" customFormat="1" ht="19.5" hidden="1">
      <c r="A17" s="91"/>
      <c r="B17" s="91"/>
      <c r="C17" s="91"/>
      <c r="D17" s="91"/>
      <c r="E17" s="93">
        <f t="shared" ref="E17:G18" si="10">E12</f>
        <v>0</v>
      </c>
      <c r="F17" s="93">
        <f t="shared" si="10"/>
        <v>0</v>
      </c>
      <c r="G17" s="93">
        <f t="shared" si="10"/>
        <v>0</v>
      </c>
      <c r="H17" s="93"/>
      <c r="I17" s="93"/>
      <c r="J17" s="93">
        <f t="shared" ref="J17:L18" si="11">J12</f>
        <v>0</v>
      </c>
      <c r="K17" s="93">
        <f t="shared" si="11"/>
        <v>0</v>
      </c>
      <c r="L17" s="93">
        <f t="shared" si="11"/>
        <v>0</v>
      </c>
      <c r="M17" s="93"/>
      <c r="N17" s="93"/>
      <c r="O17" s="93">
        <f t="shared" ref="O17:Q18" si="12">O12</f>
        <v>0</v>
      </c>
      <c r="P17" s="93">
        <f t="shared" si="12"/>
        <v>0</v>
      </c>
      <c r="Q17" s="93">
        <f t="shared" si="12"/>
        <v>0</v>
      </c>
      <c r="R17" s="93"/>
      <c r="S17" s="93"/>
      <c r="T17" s="93">
        <f t="shared" ref="T17:V18" si="13">T12</f>
        <v>0</v>
      </c>
      <c r="U17" s="93">
        <f t="shared" si="13"/>
        <v>0</v>
      </c>
      <c r="V17" s="93">
        <f t="shared" si="13"/>
        <v>0</v>
      </c>
      <c r="W17" s="93"/>
      <c r="X17" s="93"/>
    </row>
    <row r="18" spans="1:24" s="4" customFormat="1" ht="15.75" hidden="1">
      <c r="A18" s="94"/>
      <c r="B18" s="94"/>
      <c r="C18" s="94"/>
      <c r="D18" s="94"/>
      <c r="E18" s="5">
        <f t="shared" si="10"/>
        <v>0</v>
      </c>
      <c r="F18" s="5">
        <f t="shared" si="10"/>
        <v>0</v>
      </c>
      <c r="G18" s="5">
        <f t="shared" si="10"/>
        <v>0</v>
      </c>
      <c r="H18" s="5"/>
      <c r="I18" s="5"/>
      <c r="J18" s="5">
        <f t="shared" si="11"/>
        <v>0</v>
      </c>
      <c r="K18" s="5">
        <f t="shared" si="11"/>
        <v>0</v>
      </c>
      <c r="L18" s="5">
        <f t="shared" si="11"/>
        <v>0</v>
      </c>
      <c r="M18" s="5"/>
      <c r="N18" s="5"/>
      <c r="O18" s="5">
        <f t="shared" si="12"/>
        <v>0</v>
      </c>
      <c r="P18" s="5">
        <f t="shared" si="12"/>
        <v>0</v>
      </c>
      <c r="Q18" s="5">
        <f t="shared" si="12"/>
        <v>0</v>
      </c>
      <c r="R18" s="5"/>
      <c r="S18" s="5"/>
      <c r="T18" s="5">
        <f t="shared" si="13"/>
        <v>0</v>
      </c>
      <c r="U18" s="5">
        <f t="shared" si="13"/>
        <v>0</v>
      </c>
      <c r="V18" s="5">
        <f t="shared" si="13"/>
        <v>0</v>
      </c>
      <c r="W18" s="5"/>
      <c r="X18" s="5"/>
    </row>
    <row r="19" spans="1:24" s="4" customFormat="1" ht="15.75" hidden="1">
      <c r="A19" s="94"/>
      <c r="B19" s="94"/>
      <c r="C19" s="94"/>
      <c r="D19" s="94"/>
      <c r="E19" s="5">
        <v>0</v>
      </c>
      <c r="F19" s="5">
        <v>0</v>
      </c>
      <c r="G19" s="5">
        <v>0</v>
      </c>
      <c r="H19" s="5"/>
      <c r="I19" s="5"/>
      <c r="J19" s="5">
        <v>0</v>
      </c>
      <c r="K19" s="5">
        <v>0</v>
      </c>
      <c r="L19" s="5">
        <v>0</v>
      </c>
      <c r="M19" s="5"/>
      <c r="N19" s="5"/>
      <c r="O19" s="5">
        <v>0</v>
      </c>
      <c r="P19" s="5">
        <v>0</v>
      </c>
      <c r="Q19" s="5">
        <v>0</v>
      </c>
      <c r="R19" s="5"/>
      <c r="S19" s="5"/>
      <c r="T19" s="5">
        <v>0</v>
      </c>
      <c r="U19" s="5">
        <v>0</v>
      </c>
      <c r="V19" s="5">
        <v>0</v>
      </c>
      <c r="W19" s="5"/>
      <c r="X19" s="5"/>
    </row>
    <row r="20" spans="1:24" s="4" customFormat="1" ht="15.75" hidden="1">
      <c r="A20" s="94"/>
      <c r="B20" s="94"/>
      <c r="C20" s="94"/>
      <c r="D20" s="94"/>
      <c r="E20" s="5">
        <f>SUM(E17:E19)</f>
        <v>0</v>
      </c>
      <c r="F20" s="5">
        <f>SUM(F17:F19)</f>
        <v>0</v>
      </c>
      <c r="G20" s="5">
        <f>SUM(G17:G19)</f>
        <v>0</v>
      </c>
      <c r="H20" s="5"/>
      <c r="I20" s="5"/>
      <c r="J20" s="5">
        <f>SUM(J17:J19)</f>
        <v>0</v>
      </c>
      <c r="K20" s="5">
        <f>SUM(K17:K19)</f>
        <v>0</v>
      </c>
      <c r="L20" s="5">
        <f>SUM(L17:L19)</f>
        <v>0</v>
      </c>
      <c r="M20" s="5"/>
      <c r="N20" s="5"/>
      <c r="O20" s="5">
        <f>SUM(O17:O19)</f>
        <v>0</v>
      </c>
      <c r="P20" s="5">
        <f>SUM(P17:P19)</f>
        <v>0</v>
      </c>
      <c r="Q20" s="5">
        <f>SUM(Q17:Q19)</f>
        <v>0</v>
      </c>
      <c r="R20" s="5"/>
      <c r="S20" s="5"/>
      <c r="T20" s="5">
        <f>SUM(T17:T19)</f>
        <v>0</v>
      </c>
      <c r="U20" s="5">
        <f>SUM(U17:U19)</f>
        <v>0</v>
      </c>
      <c r="V20" s="5">
        <f>SUM(V17:V19)</f>
        <v>0</v>
      </c>
      <c r="W20" s="5"/>
      <c r="X20" s="5"/>
    </row>
    <row r="21" spans="1:24" s="4" customFormat="1" ht="15.75" hidden="1">
      <c r="A21" s="95"/>
      <c r="B21" s="95"/>
      <c r="C21" s="95"/>
      <c r="D21" s="95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5"/>
      <c r="X21" s="5"/>
    </row>
    <row r="22" spans="1:24" s="4" customFormat="1" ht="15.75" hidden="1">
      <c r="A22" s="94"/>
      <c r="B22" s="94"/>
      <c r="C22" s="72" t="s">
        <v>20</v>
      </c>
      <c r="D22" s="96"/>
      <c r="E22" s="30"/>
      <c r="F22" s="23"/>
      <c r="G22" s="23"/>
      <c r="H22" s="23"/>
      <c r="I22" s="23"/>
      <c r="J22" s="11"/>
      <c r="K22" s="11"/>
      <c r="L22" s="11"/>
      <c r="M22" s="11"/>
      <c r="N22" s="11"/>
      <c r="O22" s="35"/>
      <c r="P22" s="35"/>
      <c r="Q22" s="35"/>
      <c r="R22" s="35"/>
      <c r="S22" s="35"/>
      <c r="T22" s="47"/>
      <c r="U22" s="47"/>
      <c r="V22" s="47"/>
      <c r="W22" s="63"/>
      <c r="X22" s="47"/>
    </row>
    <row r="23" spans="1:24" s="4" customFormat="1" ht="15.75" hidden="1">
      <c r="A23" s="94"/>
      <c r="B23" s="94"/>
      <c r="C23" s="72" t="s">
        <v>21</v>
      </c>
      <c r="D23" s="96"/>
      <c r="E23" s="30">
        <f>+E27/2</f>
        <v>0</v>
      </c>
      <c r="F23" s="30">
        <f t="shared" ref="F23:G23" si="14">+F27/2</f>
        <v>0</v>
      </c>
      <c r="G23" s="30">
        <f t="shared" si="14"/>
        <v>0</v>
      </c>
      <c r="H23" s="23"/>
      <c r="I23" s="23"/>
      <c r="J23" s="18">
        <f>+J27/2</f>
        <v>0</v>
      </c>
      <c r="K23" s="18">
        <f t="shared" ref="K23:L23" si="15">+K27/2</f>
        <v>0</v>
      </c>
      <c r="L23" s="18">
        <f t="shared" si="15"/>
        <v>0</v>
      </c>
      <c r="M23" s="11"/>
      <c r="N23" s="11"/>
      <c r="O23" s="42">
        <f>+O27/2</f>
        <v>0</v>
      </c>
      <c r="P23" s="42">
        <f t="shared" ref="P23:Q23" si="16">+P27/2</f>
        <v>0</v>
      </c>
      <c r="Q23" s="42">
        <f t="shared" si="16"/>
        <v>0</v>
      </c>
      <c r="R23" s="35"/>
      <c r="S23" s="35"/>
      <c r="T23" s="54">
        <f>+T27/2</f>
        <v>0</v>
      </c>
      <c r="U23" s="54">
        <f t="shared" ref="U23:V23" si="17">+U27/2</f>
        <v>0</v>
      </c>
      <c r="V23" s="54">
        <f t="shared" si="17"/>
        <v>0</v>
      </c>
      <c r="W23" s="63"/>
      <c r="X23" s="47"/>
    </row>
    <row r="24" spans="1:24" s="4" customFormat="1" ht="15.75" hidden="1">
      <c r="A24" s="94"/>
      <c r="B24" s="94"/>
      <c r="C24" s="73" t="s">
        <v>22</v>
      </c>
      <c r="D24" s="96"/>
      <c r="E24" s="30">
        <f>ROUNDUP(+E27*0.8,0)</f>
        <v>0</v>
      </c>
      <c r="F24" s="30">
        <f t="shared" ref="F24:G24" si="18">ROUNDUP(+F27*0.8,0)</f>
        <v>0</v>
      </c>
      <c r="G24" s="30">
        <f t="shared" si="18"/>
        <v>0</v>
      </c>
      <c r="H24" s="23"/>
      <c r="I24" s="23"/>
      <c r="J24" s="18">
        <f>ROUNDUP(+J27*0.8,0)</f>
        <v>0</v>
      </c>
      <c r="K24" s="18">
        <f t="shared" ref="K24:L24" si="19">ROUNDUP(+K27*0.8,0)</f>
        <v>0</v>
      </c>
      <c r="L24" s="18">
        <f t="shared" si="19"/>
        <v>0</v>
      </c>
      <c r="M24" s="11"/>
      <c r="N24" s="11"/>
      <c r="O24" s="42">
        <f>ROUNDUP(+O27*0.8,0)</f>
        <v>0</v>
      </c>
      <c r="P24" s="42">
        <f t="shared" ref="P24:Q24" si="20">ROUNDUP(+P27*0.8,0)</f>
        <v>0</v>
      </c>
      <c r="Q24" s="42">
        <f t="shared" si="20"/>
        <v>0</v>
      </c>
      <c r="R24" s="35"/>
      <c r="S24" s="35"/>
      <c r="T24" s="54">
        <f>ROUNDUP(+T27*0.8,0)</f>
        <v>0</v>
      </c>
      <c r="U24" s="54">
        <f t="shared" ref="U24:V24" si="21">ROUNDUP(+U27*0.8,0)</f>
        <v>0</v>
      </c>
      <c r="V24" s="54">
        <f t="shared" si="21"/>
        <v>0</v>
      </c>
      <c r="W24" s="63"/>
      <c r="X24" s="47"/>
    </row>
    <row r="25" spans="1:24" s="4" customFormat="1" ht="15.75" hidden="1">
      <c r="A25" s="94"/>
      <c r="B25" s="94"/>
      <c r="C25" s="73"/>
      <c r="D25" s="96"/>
      <c r="E25" s="74">
        <f>+E24-ROUNDUP(E23,0)</f>
        <v>0</v>
      </c>
      <c r="F25" s="74">
        <f t="shared" ref="F25:G25" si="22">+F24-ROUNDUP(F23,0)</f>
        <v>0</v>
      </c>
      <c r="G25" s="74">
        <f t="shared" si="22"/>
        <v>0</v>
      </c>
      <c r="H25" s="24"/>
      <c r="I25" s="24"/>
      <c r="J25" s="75">
        <f>+J24-ROUNDUP(J23,0)</f>
        <v>0</v>
      </c>
      <c r="K25" s="75">
        <f t="shared" ref="K25" si="23">+K24-ROUNDUP(K23,0)</f>
        <v>0</v>
      </c>
      <c r="L25" s="75">
        <f t="shared" ref="L25" si="24">+L24-ROUNDUP(L23,0)</f>
        <v>0</v>
      </c>
      <c r="M25" s="12"/>
      <c r="N25" s="12"/>
      <c r="O25" s="76">
        <f>+O24-ROUNDUP(O23,0)</f>
        <v>0</v>
      </c>
      <c r="P25" s="76">
        <f t="shared" ref="P25" si="25">+P24-ROUNDUP(P23,0)</f>
        <v>0</v>
      </c>
      <c r="Q25" s="76">
        <f t="shared" ref="Q25" si="26">+Q24-ROUNDUP(Q23,0)</f>
        <v>0</v>
      </c>
      <c r="R25" s="36"/>
      <c r="S25" s="36"/>
      <c r="T25" s="77">
        <f>+T24-ROUNDUP(T23,0)</f>
        <v>0</v>
      </c>
      <c r="U25" s="77">
        <f t="shared" ref="U25" si="27">+U24-ROUNDUP(U23,0)</f>
        <v>0</v>
      </c>
      <c r="V25" s="77">
        <f t="shared" ref="V25" si="28">+V24-ROUNDUP(V23,0)</f>
        <v>0</v>
      </c>
      <c r="W25" s="64"/>
      <c r="X25" s="48"/>
    </row>
    <row r="26" spans="1:24" s="4" customFormat="1" ht="15.75" hidden="1">
      <c r="A26" s="94"/>
      <c r="B26" s="94"/>
      <c r="C26" s="72" t="s">
        <v>23</v>
      </c>
      <c r="D26" s="96"/>
      <c r="E26" s="30">
        <f>+E27*0.2</f>
        <v>0</v>
      </c>
      <c r="F26" s="30">
        <f t="shared" ref="F26:G26" si="29">+F27*0.2</f>
        <v>0</v>
      </c>
      <c r="G26" s="30">
        <f t="shared" si="29"/>
        <v>0</v>
      </c>
      <c r="H26" s="23"/>
      <c r="I26" s="23"/>
      <c r="J26" s="18">
        <f>+J27*0.2</f>
        <v>0</v>
      </c>
      <c r="K26" s="18">
        <f t="shared" ref="K26" si="30">+K27*0.2</f>
        <v>0</v>
      </c>
      <c r="L26" s="18">
        <f t="shared" ref="L26" si="31">+L27*0.2</f>
        <v>0</v>
      </c>
      <c r="M26" s="11"/>
      <c r="N26" s="11"/>
      <c r="O26" s="42">
        <f>+O27*0.2</f>
        <v>0</v>
      </c>
      <c r="P26" s="42">
        <f t="shared" ref="P26" si="32">+P27*0.2</f>
        <v>0</v>
      </c>
      <c r="Q26" s="42">
        <f t="shared" ref="Q26" si="33">+Q27*0.2</f>
        <v>0</v>
      </c>
      <c r="R26" s="35"/>
      <c r="S26" s="35"/>
      <c r="T26" s="54">
        <f>+T27*0.2</f>
        <v>0</v>
      </c>
      <c r="U26" s="54">
        <f t="shared" ref="U26" si="34">+U27*0.2</f>
        <v>0</v>
      </c>
      <c r="V26" s="54">
        <f t="shared" ref="V26" si="35">+V27*0.2</f>
        <v>0</v>
      </c>
      <c r="W26" s="63"/>
      <c r="X26" s="47"/>
    </row>
    <row r="27" spans="1:24" s="4" customFormat="1" ht="15.75" hidden="1">
      <c r="A27" s="94"/>
      <c r="B27" s="94"/>
      <c r="C27" s="72" t="s">
        <v>24</v>
      </c>
      <c r="D27" s="96"/>
      <c r="E27" s="74">
        <f>IF(E20&gt;6,(+E17/10+(+E18+E19)/14),0)</f>
        <v>0</v>
      </c>
      <c r="F27" s="74">
        <f t="shared" ref="F27:G27" si="36">IF(F20&gt;6,(+F17/10+(+F18+F19)/14),0)</f>
        <v>0</v>
      </c>
      <c r="G27" s="74">
        <f t="shared" si="36"/>
        <v>0</v>
      </c>
      <c r="H27" s="24"/>
      <c r="I27" s="24"/>
      <c r="J27" s="75">
        <f>IF(J20&gt;6,(+J17/10+(+J18+J19)/14),0)</f>
        <v>0</v>
      </c>
      <c r="K27" s="75">
        <f t="shared" ref="K27:L27" si="37">IF(K20&gt;6,(+K17/10+(+K18+K19)/14),0)</f>
        <v>0</v>
      </c>
      <c r="L27" s="75">
        <f t="shared" si="37"/>
        <v>0</v>
      </c>
      <c r="M27" s="12"/>
      <c r="N27" s="12"/>
      <c r="O27" s="76">
        <f>IF(O20&gt;6,(+O17/10+(+O18+O19)/14),0)</f>
        <v>0</v>
      </c>
      <c r="P27" s="76">
        <f t="shared" ref="P27:Q27" si="38">IF(P20&gt;6,(+P17/10+(+P18+P19)/14),0)</f>
        <v>0</v>
      </c>
      <c r="Q27" s="76">
        <f t="shared" si="38"/>
        <v>0</v>
      </c>
      <c r="R27" s="36"/>
      <c r="S27" s="36"/>
      <c r="T27" s="77">
        <f>IF(T20&gt;6,(+T17/10+(+T18+T19)/14),0)</f>
        <v>0</v>
      </c>
      <c r="U27" s="77">
        <f t="shared" ref="U27:V27" si="39">IF(U20&gt;6,(+U17/10+(+U18+U19)/14),0)</f>
        <v>0</v>
      </c>
      <c r="V27" s="77">
        <f t="shared" si="39"/>
        <v>0</v>
      </c>
      <c r="W27" s="64"/>
      <c r="X27" s="48"/>
    </row>
    <row r="28" spans="1:24" s="4" customFormat="1" ht="15.75" hidden="1">
      <c r="A28" s="94"/>
      <c r="B28" s="94"/>
      <c r="C28" s="72" t="s">
        <v>25</v>
      </c>
      <c r="D28" s="96"/>
      <c r="E28" s="74">
        <f>IF(E20&gt;50,E27+1,E27)</f>
        <v>0</v>
      </c>
      <c r="F28" s="74">
        <f t="shared" ref="F28:G28" si="40">IF(F20&gt;50,F27+1,F27)</f>
        <v>0</v>
      </c>
      <c r="G28" s="74">
        <f t="shared" si="40"/>
        <v>0</v>
      </c>
      <c r="H28" s="24"/>
      <c r="I28" s="24"/>
      <c r="J28" s="75">
        <f>IF(J20&gt;50,J27+1,J27)</f>
        <v>0</v>
      </c>
      <c r="K28" s="75">
        <f t="shared" ref="K28" si="41">IF(K20&gt;50,K27+1,K27)</f>
        <v>0</v>
      </c>
      <c r="L28" s="75">
        <f t="shared" ref="L28" si="42">IF(L20&gt;50,L27+1,L27)</f>
        <v>0</v>
      </c>
      <c r="M28" s="12"/>
      <c r="N28" s="12"/>
      <c r="O28" s="76">
        <f>IF(O20&gt;50,O27+1,O27)</f>
        <v>0</v>
      </c>
      <c r="P28" s="76">
        <f t="shared" ref="P28" si="43">IF(P20&gt;50,P27+1,P27)</f>
        <v>0</v>
      </c>
      <c r="Q28" s="76">
        <f t="shared" ref="Q28" si="44">IF(Q20&gt;50,Q27+1,Q27)</f>
        <v>0</v>
      </c>
      <c r="R28" s="36"/>
      <c r="S28" s="36"/>
      <c r="T28" s="77">
        <f>IF(T20&gt;50,T27+1,T27)</f>
        <v>0</v>
      </c>
      <c r="U28" s="77">
        <f t="shared" ref="U28" si="45">IF(U20&gt;50,U27+1,U27)</f>
        <v>0</v>
      </c>
      <c r="V28" s="77">
        <f t="shared" ref="V28" si="46">IF(V20&gt;50,V27+1,V27)</f>
        <v>0</v>
      </c>
      <c r="W28" s="64"/>
      <c r="X28" s="48"/>
    </row>
    <row r="29" spans="1:24" s="4" customFormat="1" ht="64.5" customHeight="1">
      <c r="A29" s="94"/>
      <c r="B29" s="94"/>
      <c r="C29" s="72"/>
      <c r="D29" s="96"/>
      <c r="E29" s="78" t="str">
        <f>IF(E20&gt;300,"dépassement de l'effectif autorisé"," ")</f>
        <v xml:space="preserve"> </v>
      </c>
      <c r="F29" s="78" t="str">
        <f t="shared" ref="F29:G29" si="47">IF(F20&gt;300,"dépassement de l'effectif autorisé"," ")</f>
        <v xml:space="preserve"> </v>
      </c>
      <c r="G29" s="78" t="str">
        <f t="shared" si="47"/>
        <v xml:space="preserve"> </v>
      </c>
      <c r="H29" s="25"/>
      <c r="I29" s="25"/>
      <c r="J29" s="79" t="str">
        <f>IF(J20&gt;300,"dépassement de l'effectif autorisé"," ")</f>
        <v xml:space="preserve"> </v>
      </c>
      <c r="K29" s="79" t="str">
        <f t="shared" ref="K29:L29" si="48">IF(K20&gt;300,"dépassement de l'effectif autorisé"," ")</f>
        <v xml:space="preserve"> </v>
      </c>
      <c r="L29" s="79" t="str">
        <f t="shared" si="48"/>
        <v xml:space="preserve"> </v>
      </c>
      <c r="M29" s="13"/>
      <c r="N29" s="13"/>
      <c r="O29" s="80" t="str">
        <f>IF(O20&gt;300,"dépassement de l'effectif autorisé"," ")</f>
        <v xml:space="preserve"> </v>
      </c>
      <c r="P29" s="80" t="str">
        <f t="shared" ref="P29:Q29" si="49">IF(P20&gt;300,"dépassement de l'effectif autorisé"," ")</f>
        <v xml:space="preserve"> </v>
      </c>
      <c r="Q29" s="80" t="str">
        <f t="shared" si="49"/>
        <v xml:space="preserve"> </v>
      </c>
      <c r="R29" s="37"/>
      <c r="S29" s="37"/>
      <c r="T29" s="81" t="str">
        <f>IF(T20&gt;300,"dépassement de l'effectif autorisé"," ")</f>
        <v xml:space="preserve"> </v>
      </c>
      <c r="U29" s="81" t="str">
        <f t="shared" ref="U29:V29" si="50">IF(U20&gt;300,"dépassement de l'effectif autorisé"," ")</f>
        <v xml:space="preserve"> </v>
      </c>
      <c r="V29" s="81" t="str">
        <f t="shared" si="50"/>
        <v xml:space="preserve"> </v>
      </c>
      <c r="W29" s="65"/>
      <c r="X29" s="49"/>
    </row>
    <row r="30" spans="1:24" s="4" customFormat="1" ht="100.5" customHeight="1">
      <c r="A30" s="94"/>
      <c r="B30" s="94"/>
      <c r="C30" s="72"/>
      <c r="D30" s="96"/>
      <c r="E30" s="78" t="str">
        <f>IF(IF(E20&gt;0,E20,13)&lt;8,"un centre de loisirs reçoit au minimum 8 mineurs"," ")</f>
        <v xml:space="preserve"> </v>
      </c>
      <c r="F30" s="78" t="str">
        <f t="shared" ref="F30:G30" si="51">IF(IF(F20&gt;0,F20,13)&lt;8,"un centre de loisirs reçoit au minimum 8 mineurs"," ")</f>
        <v xml:space="preserve"> </v>
      </c>
      <c r="G30" s="78" t="str">
        <f t="shared" si="51"/>
        <v xml:space="preserve"> </v>
      </c>
      <c r="H30" s="25"/>
      <c r="I30" s="25"/>
      <c r="J30" s="79" t="str">
        <f>IF(IF(J20&gt;0,J20,13)&lt;8,"un centre de loisirs reçoit au minimum 8 mineurs"," ")</f>
        <v xml:space="preserve"> </v>
      </c>
      <c r="K30" s="79" t="str">
        <f t="shared" ref="K30:L30" si="52">IF(IF(K20&gt;0,K20,13)&lt;8,"un centre de loisirs reçoit au minimum 8 mineurs"," ")</f>
        <v xml:space="preserve"> </v>
      </c>
      <c r="L30" s="79" t="str">
        <f t="shared" si="52"/>
        <v xml:space="preserve"> </v>
      </c>
      <c r="M30" s="13"/>
      <c r="N30" s="13"/>
      <c r="O30" s="80" t="str">
        <f>IF(IF(O20&gt;0,O20,13)&lt;8,"un centre de loisirs reçoit au minimum 8 mineurs"," ")</f>
        <v xml:space="preserve"> </v>
      </c>
      <c r="P30" s="80" t="str">
        <f t="shared" ref="P30:Q30" si="53">IF(IF(P20&gt;0,P20,13)&lt;8,"un centre de loisirs reçoit au minimum 8 mineurs"," ")</f>
        <v xml:space="preserve"> </v>
      </c>
      <c r="Q30" s="80" t="str">
        <f t="shared" si="53"/>
        <v xml:space="preserve"> </v>
      </c>
      <c r="R30" s="37"/>
      <c r="S30" s="37"/>
      <c r="T30" s="81" t="str">
        <f>IF(IF(T20&gt;0,T20,13)&lt;8,"un centre de loisirs reçoit au minimum 8 mineurs"," ")</f>
        <v xml:space="preserve"> </v>
      </c>
      <c r="U30" s="81" t="str">
        <f t="shared" ref="U30:V30" si="54">IF(IF(U20&gt;0,U20,13)&lt;8,"un centre de loisirs reçoit au minimum 8 mineurs"," ")</f>
        <v xml:space="preserve"> </v>
      </c>
      <c r="V30" s="81" t="str">
        <f t="shared" si="54"/>
        <v xml:space="preserve"> </v>
      </c>
      <c r="W30" s="65"/>
      <c r="X30" s="49"/>
    </row>
    <row r="31" spans="1:24" s="4" customFormat="1" ht="15.75">
      <c r="A31" s="94"/>
      <c r="B31" s="94"/>
      <c r="C31" s="82" t="s">
        <v>26</v>
      </c>
      <c r="D31" s="96"/>
      <c r="E31" s="26">
        <f>IF(E27&lt;=0,0,+ROUNDUP(E23,0))</f>
        <v>0</v>
      </c>
      <c r="F31" s="26">
        <f t="shared" ref="F31:G31" si="55">IF(F27&lt;=0,0,+ROUNDUP(F23,0))</f>
        <v>0</v>
      </c>
      <c r="G31" s="26">
        <f t="shared" si="55"/>
        <v>0</v>
      </c>
      <c r="H31" s="27"/>
      <c r="I31" s="27"/>
      <c r="J31" s="14">
        <f>IF(J27&lt;=0,0,+ROUNDUP(J23,0))</f>
        <v>0</v>
      </c>
      <c r="K31" s="14">
        <f t="shared" ref="K31:L31" si="56">IF(K27&lt;=0,0,+ROUNDUP(K23,0))</f>
        <v>0</v>
      </c>
      <c r="L31" s="14">
        <f t="shared" si="56"/>
        <v>0</v>
      </c>
      <c r="M31" s="15"/>
      <c r="N31" s="15"/>
      <c r="O31" s="38">
        <f>IF(O27&lt;=0,0,+ROUNDUP(O23,0))</f>
        <v>0</v>
      </c>
      <c r="P31" s="38">
        <f t="shared" ref="P31:Q31" si="57">IF(P27&lt;=0,0,+ROUNDUP(P23,0))</f>
        <v>0</v>
      </c>
      <c r="Q31" s="38">
        <f t="shared" si="57"/>
        <v>0</v>
      </c>
      <c r="R31" s="39"/>
      <c r="S31" s="39"/>
      <c r="T31" s="50">
        <f>IF(T27&lt;=0,0,+ROUNDUP(T23,0))</f>
        <v>0</v>
      </c>
      <c r="U31" s="50">
        <f t="shared" ref="U31:V31" si="58">IF(U27&lt;=0,0,+ROUNDUP(U23,0))</f>
        <v>0</v>
      </c>
      <c r="V31" s="50">
        <f t="shared" si="58"/>
        <v>0</v>
      </c>
      <c r="W31" s="66"/>
      <c r="X31" s="51"/>
    </row>
    <row r="32" spans="1:24" s="4" customFormat="1" ht="15.75">
      <c r="A32" s="94"/>
      <c r="B32" s="94"/>
      <c r="C32" s="82" t="s">
        <v>27</v>
      </c>
      <c r="D32" s="96"/>
      <c r="E32" s="28">
        <f>IF(E27&lt;1,0,E25)</f>
        <v>0</v>
      </c>
      <c r="F32" s="28">
        <f t="shared" ref="F32:G32" si="59">IF(F27&lt;1,0,F25)</f>
        <v>0</v>
      </c>
      <c r="G32" s="28">
        <f t="shared" si="59"/>
        <v>0</v>
      </c>
      <c r="H32" s="29"/>
      <c r="I32" s="29"/>
      <c r="J32" s="16">
        <f>IF(J27&lt;1,0,J25)</f>
        <v>0</v>
      </c>
      <c r="K32" s="16">
        <f t="shared" ref="K32:L32" si="60">IF(K27&lt;1,0,K25)</f>
        <v>0</v>
      </c>
      <c r="L32" s="16">
        <f t="shared" si="60"/>
        <v>0</v>
      </c>
      <c r="M32" s="17"/>
      <c r="N32" s="17"/>
      <c r="O32" s="40">
        <f>IF(O27&lt;1,0,O25)</f>
        <v>0</v>
      </c>
      <c r="P32" s="40">
        <f t="shared" ref="P32:Q32" si="61">IF(P27&lt;1,0,P25)</f>
        <v>0</v>
      </c>
      <c r="Q32" s="40">
        <f t="shared" si="61"/>
        <v>0</v>
      </c>
      <c r="R32" s="41"/>
      <c r="S32" s="41"/>
      <c r="T32" s="52">
        <f>IF(T27&lt;1,0,T25)</f>
        <v>0</v>
      </c>
      <c r="U32" s="52">
        <f t="shared" ref="U32:V32" si="62">IF(U27&lt;1,0,U25)</f>
        <v>0</v>
      </c>
      <c r="V32" s="52">
        <f t="shared" si="62"/>
        <v>0</v>
      </c>
      <c r="W32" s="67"/>
      <c r="X32" s="53"/>
    </row>
    <row r="33" spans="1:24" s="4" customFormat="1" ht="15.75">
      <c r="A33" s="94"/>
      <c r="B33" s="94"/>
      <c r="C33" s="82" t="s">
        <v>28</v>
      </c>
      <c r="D33" s="96"/>
      <c r="E33" s="26">
        <f>IF(E27&lt;1,0,+E34-E31-E32)</f>
        <v>0</v>
      </c>
      <c r="F33" s="26">
        <f t="shared" ref="F33:G33" si="63">IF(F27&lt;1,0,+F34-F31-F32)</f>
        <v>0</v>
      </c>
      <c r="G33" s="26">
        <f t="shared" si="63"/>
        <v>0</v>
      </c>
      <c r="H33" s="27"/>
      <c r="I33" s="27"/>
      <c r="J33" s="14">
        <f>IF(J27&lt;1,0,+J34-J31-J32)</f>
        <v>0</v>
      </c>
      <c r="K33" s="14">
        <f t="shared" ref="K33" si="64">IF(K27&lt;1,0,+K34-K31-K32)</f>
        <v>0</v>
      </c>
      <c r="L33" s="14">
        <f t="shared" ref="L33" si="65">IF(L27&lt;1,0,+L34-L31-L32)</f>
        <v>0</v>
      </c>
      <c r="M33" s="15"/>
      <c r="N33" s="15"/>
      <c r="O33" s="38">
        <f>IF(O27&lt;1,0,+O34-O31-O32)</f>
        <v>0</v>
      </c>
      <c r="P33" s="38">
        <f t="shared" ref="P33" si="66">IF(P27&lt;1,0,+P34-P31-P32)</f>
        <v>0</v>
      </c>
      <c r="Q33" s="38">
        <f t="shared" ref="Q33" si="67">IF(Q27&lt;1,0,+Q34-Q31-Q32)</f>
        <v>0</v>
      </c>
      <c r="R33" s="39"/>
      <c r="S33" s="39"/>
      <c r="T33" s="50">
        <f>IF(T27&lt;1,0,+T34-T31-T32)</f>
        <v>0</v>
      </c>
      <c r="U33" s="50">
        <f t="shared" ref="U33" si="68">IF(U27&lt;1,0,+U34-U31-U32)</f>
        <v>0</v>
      </c>
      <c r="V33" s="50">
        <f t="shared" ref="V33" si="69">IF(V27&lt;1,0,+V34-V31-V32)</f>
        <v>0</v>
      </c>
      <c r="W33" s="66"/>
      <c r="X33" s="51"/>
    </row>
    <row r="34" spans="1:24" s="4" customFormat="1" ht="15.75">
      <c r="A34" s="94"/>
      <c r="B34" s="94"/>
      <c r="C34" s="82"/>
      <c r="D34" s="96"/>
      <c r="E34" s="26">
        <f>IF(E27&lt;1,0,+ROUNDUP(E27,0))</f>
        <v>0</v>
      </c>
      <c r="F34" s="26">
        <f t="shared" ref="F34:G34" si="70">IF(F27&lt;1,0,+ROUNDUP(F27,0))</f>
        <v>0</v>
      </c>
      <c r="G34" s="26">
        <f t="shared" si="70"/>
        <v>0</v>
      </c>
      <c r="H34" s="27"/>
      <c r="I34" s="27"/>
      <c r="J34" s="14">
        <f>IF(J27&lt;1,0,+ROUNDUP(J27,0))</f>
        <v>0</v>
      </c>
      <c r="K34" s="14">
        <f t="shared" ref="K34:L34" si="71">IF(K27&lt;1,0,+ROUNDUP(K27,0))</f>
        <v>0</v>
      </c>
      <c r="L34" s="14">
        <f t="shared" si="71"/>
        <v>0</v>
      </c>
      <c r="M34" s="15"/>
      <c r="N34" s="15"/>
      <c r="O34" s="38">
        <f>IF(O27&lt;1,0,+ROUNDUP(O27,0))</f>
        <v>0</v>
      </c>
      <c r="P34" s="38">
        <f t="shared" ref="P34:Q34" si="72">IF(P27&lt;1,0,+ROUNDUP(P27,0))</f>
        <v>0</v>
      </c>
      <c r="Q34" s="38">
        <f t="shared" si="72"/>
        <v>0</v>
      </c>
      <c r="R34" s="39"/>
      <c r="S34" s="39"/>
      <c r="T34" s="50">
        <f>IF(T27&lt;1,0,+ROUNDUP(T27,0))</f>
        <v>0</v>
      </c>
      <c r="U34" s="50">
        <f t="shared" ref="U34:V34" si="73">IF(U27&lt;1,0,+ROUNDUP(U27,0))</f>
        <v>0</v>
      </c>
      <c r="V34" s="50">
        <f t="shared" si="73"/>
        <v>0</v>
      </c>
      <c r="W34" s="66"/>
      <c r="X34" s="51"/>
    </row>
    <row r="35" spans="1:24" s="4" customFormat="1" ht="15.75">
      <c r="A35" s="94"/>
      <c r="B35" s="94"/>
      <c r="C35" s="83" t="s">
        <v>29</v>
      </c>
      <c r="D35" s="96"/>
      <c r="E35" s="26">
        <f>SUM(E31:E33)</f>
        <v>0</v>
      </c>
      <c r="F35" s="26">
        <f t="shared" ref="F35:G35" si="74">SUM(F31:F33)</f>
        <v>0</v>
      </c>
      <c r="G35" s="26">
        <f t="shared" si="74"/>
        <v>0</v>
      </c>
      <c r="H35" s="27"/>
      <c r="I35" s="27"/>
      <c r="J35" s="14">
        <f>SUM(J31:J33)</f>
        <v>0</v>
      </c>
      <c r="K35" s="14">
        <f t="shared" ref="K35:L35" si="75">SUM(K31:K33)</f>
        <v>0</v>
      </c>
      <c r="L35" s="14">
        <f t="shared" si="75"/>
        <v>0</v>
      </c>
      <c r="M35" s="15"/>
      <c r="N35" s="15"/>
      <c r="O35" s="38">
        <f>SUM(O31:O33)</f>
        <v>0</v>
      </c>
      <c r="P35" s="38">
        <f t="shared" ref="P35:Q35" si="76">SUM(P31:P33)</f>
        <v>0</v>
      </c>
      <c r="Q35" s="38">
        <f t="shared" si="76"/>
        <v>0</v>
      </c>
      <c r="R35" s="39"/>
      <c r="S35" s="39"/>
      <c r="T35" s="50">
        <f>SUM(T31:T33)</f>
        <v>0</v>
      </c>
      <c r="U35" s="50">
        <f t="shared" ref="U35:V35" si="77">SUM(U31:U33)</f>
        <v>0</v>
      </c>
      <c r="V35" s="50">
        <f t="shared" si="77"/>
        <v>0</v>
      </c>
      <c r="W35" s="66"/>
      <c r="X35" s="51"/>
    </row>
    <row r="36" spans="1:24" s="4" customFormat="1" ht="15.75">
      <c r="A36" s="94"/>
      <c r="B36" s="94"/>
      <c r="C36" s="82" t="s">
        <v>30</v>
      </c>
      <c r="D36" s="96"/>
      <c r="E36" s="30"/>
      <c r="F36" s="23"/>
      <c r="G36" s="23"/>
      <c r="H36" s="23"/>
      <c r="I36" s="23"/>
      <c r="J36" s="18"/>
      <c r="K36" s="11"/>
      <c r="L36" s="11"/>
      <c r="M36" s="11"/>
      <c r="N36" s="11"/>
      <c r="O36" s="42"/>
      <c r="P36" s="35"/>
      <c r="Q36" s="35"/>
      <c r="R36" s="35"/>
      <c r="S36" s="35"/>
      <c r="T36" s="54"/>
      <c r="U36" s="47"/>
      <c r="V36" s="47"/>
      <c r="W36" s="63"/>
      <c r="X36" s="47"/>
    </row>
    <row r="37" spans="1:24" s="4" customFormat="1" ht="15.75">
      <c r="A37" s="94"/>
      <c r="B37" s="94"/>
      <c r="C37" s="82" t="s">
        <v>31</v>
      </c>
      <c r="D37" s="96"/>
      <c r="E37" s="31" t="str">
        <f>+IF(E20&gt;0,1,"")</f>
        <v/>
      </c>
      <c r="F37" s="31" t="str">
        <f t="shared" ref="F37:G37" si="78">+IF(F20&gt;0,1,"")</f>
        <v/>
      </c>
      <c r="G37" s="31" t="str">
        <f t="shared" si="78"/>
        <v/>
      </c>
      <c r="H37" s="27"/>
      <c r="I37" s="27"/>
      <c r="J37" s="19" t="str">
        <f>+IF(J20&gt;0,1,"")</f>
        <v/>
      </c>
      <c r="K37" s="19" t="str">
        <f t="shared" ref="K37:L37" si="79">+IF(K20&gt;0,1,"")</f>
        <v/>
      </c>
      <c r="L37" s="19" t="str">
        <f t="shared" si="79"/>
        <v/>
      </c>
      <c r="M37" s="15"/>
      <c r="N37" s="15"/>
      <c r="O37" s="43" t="str">
        <f>+IF(O20&gt;0,1,"")</f>
        <v/>
      </c>
      <c r="P37" s="43" t="str">
        <f t="shared" ref="P37:Q37" si="80">+IF(P20&gt;0,1,"")</f>
        <v/>
      </c>
      <c r="Q37" s="43" t="str">
        <f t="shared" si="80"/>
        <v/>
      </c>
      <c r="R37" s="39"/>
      <c r="S37" s="39"/>
      <c r="T37" s="55" t="str">
        <f>+IF(T20&gt;0,1,"")</f>
        <v/>
      </c>
      <c r="U37" s="55" t="str">
        <f t="shared" ref="U37:V37" si="81">+IF(U20&gt;0,1,"")</f>
        <v/>
      </c>
      <c r="V37" s="55" t="str">
        <f t="shared" si="81"/>
        <v/>
      </c>
      <c r="W37" s="66"/>
      <c r="X37" s="51"/>
    </row>
    <row r="38" spans="1:24" s="4" customFormat="1" ht="15.75">
      <c r="A38" s="94"/>
      <c r="B38" s="94"/>
      <c r="C38" s="84" t="s">
        <v>32</v>
      </c>
      <c r="D38" s="96"/>
      <c r="E38" s="32">
        <f>IF(E20&gt;7,ROUNDUP(+E28,0),0)</f>
        <v>0</v>
      </c>
      <c r="F38" s="32">
        <f t="shared" ref="F38:G38" si="82">IF(F20&gt;7,ROUNDUP(+F28,0),0)</f>
        <v>0</v>
      </c>
      <c r="G38" s="32">
        <f t="shared" si="82"/>
        <v>0</v>
      </c>
      <c r="H38" s="33"/>
      <c r="I38" s="33"/>
      <c r="J38" s="20">
        <f>IF(J20&gt;7,ROUNDUP(+J28,0),0)</f>
        <v>0</v>
      </c>
      <c r="K38" s="20">
        <f t="shared" ref="K38:L38" si="83">IF(K20&gt;7,ROUNDUP(+K28,0),0)</f>
        <v>0</v>
      </c>
      <c r="L38" s="20">
        <f t="shared" si="83"/>
        <v>0</v>
      </c>
      <c r="M38" s="21"/>
      <c r="N38" s="21"/>
      <c r="O38" s="44">
        <f>IF(O20&gt;7,ROUNDUP(+O28,0),0)</f>
        <v>0</v>
      </c>
      <c r="P38" s="44">
        <f t="shared" ref="P38:Q38" si="84">IF(P20&gt;7,ROUNDUP(+P28,0),0)</f>
        <v>0</v>
      </c>
      <c r="Q38" s="44">
        <f t="shared" si="84"/>
        <v>0</v>
      </c>
      <c r="R38" s="45"/>
      <c r="S38" s="45"/>
      <c r="T38" s="56">
        <f>IF(T20&gt;7,ROUNDUP(+T28,0),0)</f>
        <v>0</v>
      </c>
      <c r="U38" s="56">
        <f t="shared" ref="U38:V38" si="85">IF(U20&gt;7,ROUNDUP(+U28,0),0)</f>
        <v>0</v>
      </c>
      <c r="V38" s="56">
        <f t="shared" si="85"/>
        <v>0</v>
      </c>
      <c r="W38" s="68"/>
      <c r="X38" s="57"/>
    </row>
    <row r="39" spans="1:24" s="4" customFormat="1" ht="63">
      <c r="A39" s="94"/>
      <c r="B39" s="94"/>
      <c r="C39" s="82"/>
      <c r="D39" s="96"/>
      <c r="E39" s="59" t="s">
        <v>34</v>
      </c>
      <c r="F39" s="59" t="s">
        <v>33</v>
      </c>
      <c r="G39" s="59" t="s">
        <v>33</v>
      </c>
      <c r="H39" s="34"/>
      <c r="I39" s="34"/>
      <c r="J39" s="60" t="s">
        <v>33</v>
      </c>
      <c r="K39" s="60" t="s">
        <v>33</v>
      </c>
      <c r="L39" s="60" t="s">
        <v>33</v>
      </c>
      <c r="M39" s="22"/>
      <c r="N39" s="22"/>
      <c r="O39" s="61" t="s">
        <v>33</v>
      </c>
      <c r="P39" s="61" t="s">
        <v>33</v>
      </c>
      <c r="Q39" s="61" t="s">
        <v>33</v>
      </c>
      <c r="R39" s="46"/>
      <c r="S39" s="46"/>
      <c r="T39" s="62" t="s">
        <v>33</v>
      </c>
      <c r="U39" s="62" t="s">
        <v>33</v>
      </c>
      <c r="V39" s="62" t="s">
        <v>33</v>
      </c>
      <c r="W39" s="69"/>
      <c r="X39" s="58"/>
    </row>
    <row r="40" spans="1:24" ht="117">
      <c r="A40" s="97"/>
      <c r="B40" s="97"/>
      <c r="C40" s="82"/>
      <c r="D40" s="97"/>
      <c r="E40" s="59" t="s">
        <v>35</v>
      </c>
      <c r="F40" s="59" t="s">
        <v>35</v>
      </c>
      <c r="G40" s="59" t="s">
        <v>35</v>
      </c>
      <c r="H40" s="98"/>
      <c r="I40" s="98"/>
      <c r="J40" s="60" t="s">
        <v>35</v>
      </c>
      <c r="K40" s="60" t="s">
        <v>35</v>
      </c>
      <c r="L40" s="60" t="s">
        <v>35</v>
      </c>
      <c r="M40" s="99"/>
      <c r="N40" s="99"/>
      <c r="O40" s="61" t="s">
        <v>35</v>
      </c>
      <c r="P40" s="61" t="s">
        <v>35</v>
      </c>
      <c r="Q40" s="61" t="s">
        <v>35</v>
      </c>
      <c r="R40" s="100"/>
      <c r="S40" s="100"/>
      <c r="T40" s="62" t="s">
        <v>35</v>
      </c>
      <c r="U40" s="62" t="s">
        <v>35</v>
      </c>
      <c r="V40" s="62" t="s">
        <v>35</v>
      </c>
      <c r="W40" s="101"/>
      <c r="X40" s="102"/>
    </row>
    <row r="41" spans="1:24">
      <c r="A41" s="71"/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</row>
  </sheetData>
  <protectedRanges>
    <protectedRange password="D957" sqref="A11:X11 A12:I12 A13:X40" name="Plage1"/>
  </protectedRanges>
  <mergeCells count="10">
    <mergeCell ref="A1:D1"/>
    <mergeCell ref="E1:I1"/>
    <mergeCell ref="J1:N1"/>
    <mergeCell ref="O1:S1"/>
    <mergeCell ref="T1:X1"/>
    <mergeCell ref="E15:X15"/>
    <mergeCell ref="E16:I16"/>
    <mergeCell ref="J16:N16"/>
    <mergeCell ref="O16:S16"/>
    <mergeCell ref="T16:X16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Y41"/>
  <sheetViews>
    <sheetView workbookViewId="0">
      <selection sqref="A1:XFD1048576"/>
    </sheetView>
  </sheetViews>
  <sheetFormatPr baseColWidth="10" defaultRowHeight="15"/>
  <cols>
    <col min="1" max="1" width="5.28515625" style="1" customWidth="1"/>
    <col min="2" max="2" width="21.7109375" style="1" customWidth="1"/>
    <col min="3" max="3" width="27.85546875" style="1" customWidth="1"/>
    <col min="4" max="4" width="13.7109375" style="1" customWidth="1"/>
    <col min="5" max="5" width="6.85546875" style="1" customWidth="1"/>
    <col min="6" max="6" width="6.28515625" style="1" customWidth="1"/>
    <col min="7" max="7" width="6.7109375" style="1" customWidth="1"/>
    <col min="8" max="8" width="7.28515625" style="1" customWidth="1"/>
    <col min="9" max="9" width="6.5703125" style="1" customWidth="1"/>
    <col min="10" max="10" width="6.85546875" style="1" customWidth="1"/>
    <col min="11" max="11" width="7" style="1" customWidth="1"/>
    <col min="12" max="12" width="7.140625" style="1" customWidth="1"/>
    <col min="13" max="13" width="6.85546875" style="1" customWidth="1"/>
    <col min="14" max="14" width="8.28515625" style="1" customWidth="1"/>
    <col min="15" max="15" width="8.42578125" style="1" customWidth="1"/>
    <col min="16" max="16" width="8.28515625" style="1" customWidth="1"/>
    <col min="17" max="17" width="7.140625" style="1" customWidth="1"/>
    <col min="18" max="18" width="7.28515625" style="1" customWidth="1"/>
    <col min="19" max="20" width="7.7109375" style="1" customWidth="1"/>
    <col min="21" max="21" width="7.85546875" style="1" customWidth="1"/>
    <col min="22" max="22" width="8" style="1" customWidth="1"/>
    <col min="23" max="23" width="6.7109375" style="1" customWidth="1"/>
    <col min="24" max="24" width="7.42578125" style="1" customWidth="1"/>
    <col min="25" max="16384" width="11.42578125" style="1"/>
  </cols>
  <sheetData>
    <row r="1" spans="1:25">
      <c r="A1" s="123" t="s">
        <v>0</v>
      </c>
      <c r="B1" s="123"/>
      <c r="C1" s="123"/>
      <c r="D1" s="123"/>
      <c r="E1" s="124" t="s">
        <v>1</v>
      </c>
      <c r="F1" s="125"/>
      <c r="G1" s="125"/>
      <c r="H1" s="125"/>
      <c r="I1" s="126"/>
      <c r="J1" s="127" t="s">
        <v>2</v>
      </c>
      <c r="K1" s="128"/>
      <c r="L1" s="128"/>
      <c r="M1" s="128"/>
      <c r="N1" s="129"/>
      <c r="O1" s="130" t="s">
        <v>3</v>
      </c>
      <c r="P1" s="131"/>
      <c r="Q1" s="131"/>
      <c r="R1" s="131"/>
      <c r="S1" s="132"/>
      <c r="T1" s="133" t="s">
        <v>4</v>
      </c>
      <c r="U1" s="134"/>
      <c r="V1" s="134"/>
      <c r="W1" s="134"/>
      <c r="X1" s="135"/>
    </row>
    <row r="2" spans="1:25" ht="18" customHeight="1">
      <c r="A2" s="2" t="s">
        <v>15</v>
      </c>
      <c r="B2" s="2" t="s">
        <v>16</v>
      </c>
      <c r="C2" s="2" t="s">
        <v>17</v>
      </c>
      <c r="D2" s="2" t="s">
        <v>18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7" t="s">
        <v>5</v>
      </c>
      <c r="K2" s="7" t="s">
        <v>6</v>
      </c>
      <c r="L2" s="7" t="s">
        <v>7</v>
      </c>
      <c r="M2" s="7" t="s">
        <v>8</v>
      </c>
      <c r="N2" s="7" t="s">
        <v>9</v>
      </c>
      <c r="O2" s="8" t="s">
        <v>5</v>
      </c>
      <c r="P2" s="8" t="s">
        <v>6</v>
      </c>
      <c r="Q2" s="8" t="s">
        <v>7</v>
      </c>
      <c r="R2" s="8" t="s">
        <v>8</v>
      </c>
      <c r="S2" s="8" t="s">
        <v>9</v>
      </c>
      <c r="T2" s="9" t="s">
        <v>5</v>
      </c>
      <c r="U2" s="9" t="s">
        <v>6</v>
      </c>
      <c r="V2" s="9" t="s">
        <v>7</v>
      </c>
      <c r="W2" s="9" t="s">
        <v>8</v>
      </c>
      <c r="X2" s="9" t="s">
        <v>9</v>
      </c>
    </row>
    <row r="3" spans="1:25" ht="19.5">
      <c r="A3" s="103"/>
      <c r="B3" s="104"/>
      <c r="C3" s="104"/>
      <c r="D3" s="105"/>
      <c r="E3" s="106"/>
      <c r="F3" s="107"/>
      <c r="G3" s="107"/>
      <c r="H3" s="107"/>
      <c r="I3" s="107"/>
      <c r="J3" s="108"/>
      <c r="K3" s="108"/>
      <c r="L3" s="108"/>
      <c r="M3" s="108"/>
      <c r="N3" s="108"/>
      <c r="O3" s="109"/>
      <c r="P3" s="109"/>
      <c r="Q3" s="109"/>
      <c r="R3" s="109"/>
      <c r="S3" s="109"/>
      <c r="T3" s="110"/>
      <c r="U3" s="110"/>
      <c r="V3" s="110"/>
      <c r="W3" s="110"/>
      <c r="X3" s="110"/>
    </row>
    <row r="4" spans="1:25" ht="19.5">
      <c r="A4" s="103"/>
      <c r="B4" s="104"/>
      <c r="C4" s="104"/>
      <c r="D4" s="105"/>
      <c r="E4" s="106"/>
      <c r="F4" s="107"/>
      <c r="G4" s="107"/>
      <c r="H4" s="107"/>
      <c r="I4" s="107"/>
      <c r="J4" s="108"/>
      <c r="K4" s="108"/>
      <c r="L4" s="108"/>
      <c r="M4" s="108"/>
      <c r="N4" s="108"/>
      <c r="O4" s="109"/>
      <c r="P4" s="109"/>
      <c r="Q4" s="109"/>
      <c r="R4" s="109"/>
      <c r="S4" s="109"/>
      <c r="T4" s="110"/>
      <c r="U4" s="110"/>
      <c r="V4" s="110"/>
      <c r="W4" s="110"/>
      <c r="X4" s="110"/>
    </row>
    <row r="5" spans="1:25" ht="19.5">
      <c r="A5" s="103"/>
      <c r="B5" s="104"/>
      <c r="C5" s="104"/>
      <c r="D5" s="105"/>
      <c r="E5" s="106"/>
      <c r="F5" s="107"/>
      <c r="G5" s="107"/>
      <c r="H5" s="107"/>
      <c r="I5" s="107"/>
      <c r="J5" s="108"/>
      <c r="K5" s="108"/>
      <c r="L5" s="108"/>
      <c r="M5" s="108"/>
      <c r="N5" s="108"/>
      <c r="O5" s="109"/>
      <c r="P5" s="109"/>
      <c r="Q5" s="109"/>
      <c r="R5" s="109"/>
      <c r="S5" s="109"/>
      <c r="T5" s="110"/>
      <c r="U5" s="110"/>
      <c r="V5" s="110"/>
      <c r="W5" s="110"/>
      <c r="X5" s="110"/>
    </row>
    <row r="6" spans="1:25" ht="19.5">
      <c r="A6" s="103"/>
      <c r="B6" s="104"/>
      <c r="C6" s="104"/>
      <c r="D6" s="105"/>
      <c r="E6" s="106"/>
      <c r="F6" s="107"/>
      <c r="G6" s="107"/>
      <c r="H6" s="107"/>
      <c r="I6" s="107"/>
      <c r="J6" s="108"/>
      <c r="K6" s="108"/>
      <c r="L6" s="108"/>
      <c r="M6" s="108"/>
      <c r="N6" s="108"/>
      <c r="O6" s="109"/>
      <c r="P6" s="109"/>
      <c r="Q6" s="109"/>
      <c r="R6" s="109"/>
      <c r="S6" s="109"/>
      <c r="T6" s="110"/>
      <c r="U6" s="110"/>
      <c r="V6" s="110"/>
      <c r="W6" s="110"/>
      <c r="X6" s="110"/>
    </row>
    <row r="7" spans="1:25" ht="19.5">
      <c r="A7" s="103"/>
      <c r="B7" s="104"/>
      <c r="C7" s="104"/>
      <c r="D7" s="105"/>
      <c r="E7" s="106"/>
      <c r="F7" s="107"/>
      <c r="G7" s="107"/>
      <c r="H7" s="107"/>
      <c r="I7" s="107"/>
      <c r="J7" s="108"/>
      <c r="K7" s="108"/>
      <c r="L7" s="108"/>
      <c r="M7" s="108"/>
      <c r="N7" s="108"/>
      <c r="O7" s="109"/>
      <c r="P7" s="109"/>
      <c r="Q7" s="109"/>
      <c r="R7" s="109"/>
      <c r="S7" s="109"/>
      <c r="T7" s="110"/>
      <c r="U7" s="110"/>
      <c r="V7" s="110"/>
      <c r="W7" s="110"/>
      <c r="X7" s="110"/>
    </row>
    <row r="8" spans="1:25" ht="19.5">
      <c r="A8" s="103"/>
      <c r="B8" s="104"/>
      <c r="C8" s="104"/>
      <c r="D8" s="105"/>
      <c r="E8" s="106"/>
      <c r="F8" s="107"/>
      <c r="G8" s="107"/>
      <c r="H8" s="107"/>
      <c r="I8" s="107"/>
      <c r="J8" s="108"/>
      <c r="K8" s="108"/>
      <c r="L8" s="108"/>
      <c r="M8" s="108"/>
      <c r="N8" s="108"/>
      <c r="O8" s="109"/>
      <c r="P8" s="109"/>
      <c r="Q8" s="109"/>
      <c r="R8" s="109"/>
      <c r="S8" s="109"/>
      <c r="T8" s="110"/>
      <c r="U8" s="110"/>
      <c r="V8" s="110"/>
      <c r="W8" s="110"/>
      <c r="X8" s="110"/>
    </row>
    <row r="9" spans="1:25" ht="19.5">
      <c r="A9" s="103"/>
      <c r="B9" s="104"/>
      <c r="C9" s="104"/>
      <c r="D9" s="105"/>
      <c r="E9" s="106"/>
      <c r="F9" s="107"/>
      <c r="G9" s="107"/>
      <c r="H9" s="107"/>
      <c r="I9" s="107"/>
      <c r="J9" s="108"/>
      <c r="K9" s="108"/>
      <c r="L9" s="108"/>
      <c r="M9" s="108"/>
      <c r="N9" s="108"/>
      <c r="O9" s="109"/>
      <c r="P9" s="109"/>
      <c r="Q9" s="109"/>
      <c r="R9" s="109"/>
      <c r="S9" s="109"/>
      <c r="T9" s="110"/>
      <c r="U9" s="110"/>
      <c r="V9" s="110"/>
      <c r="W9" s="110"/>
      <c r="X9" s="110"/>
    </row>
    <row r="10" spans="1:25" ht="19.5">
      <c r="A10" s="103"/>
      <c r="B10" s="104"/>
      <c r="C10" s="104"/>
      <c r="D10" s="105"/>
      <c r="E10" s="106"/>
      <c r="F10" s="107"/>
      <c r="G10" s="107"/>
      <c r="H10" s="107"/>
      <c r="I10" s="107"/>
      <c r="J10" s="108"/>
      <c r="K10" s="108"/>
      <c r="L10" s="108"/>
      <c r="M10" s="108"/>
      <c r="N10" s="108"/>
      <c r="O10" s="109"/>
      <c r="P10" s="109"/>
      <c r="Q10" s="109"/>
      <c r="R10" s="109"/>
      <c r="S10" s="109"/>
      <c r="T10" s="110"/>
      <c r="U10" s="110"/>
      <c r="V10" s="110"/>
      <c r="W10" s="110"/>
      <c r="X10" s="110"/>
    </row>
    <row r="11" spans="1:25" ht="19.5">
      <c r="A11" s="85"/>
      <c r="B11" s="85"/>
      <c r="C11" s="85" t="s">
        <v>19</v>
      </c>
      <c r="D11" s="85"/>
      <c r="E11" s="86">
        <f>SUM(E3:E10)</f>
        <v>0</v>
      </c>
      <c r="F11" s="86">
        <f t="shared" ref="F11:X11" si="0">SUM(F3:F10)</f>
        <v>0</v>
      </c>
      <c r="G11" s="86">
        <f t="shared" si="0"/>
        <v>0</v>
      </c>
      <c r="H11" s="86">
        <f t="shared" si="0"/>
        <v>0</v>
      </c>
      <c r="I11" s="86">
        <f t="shared" si="0"/>
        <v>0</v>
      </c>
      <c r="J11" s="87">
        <f t="shared" si="0"/>
        <v>0</v>
      </c>
      <c r="K11" s="87">
        <f t="shared" si="0"/>
        <v>0</v>
      </c>
      <c r="L11" s="87">
        <f t="shared" si="0"/>
        <v>0</v>
      </c>
      <c r="M11" s="87">
        <f t="shared" si="0"/>
        <v>0</v>
      </c>
      <c r="N11" s="87">
        <f t="shared" si="0"/>
        <v>0</v>
      </c>
      <c r="O11" s="88">
        <f t="shared" si="0"/>
        <v>0</v>
      </c>
      <c r="P11" s="88">
        <f t="shared" si="0"/>
        <v>0</v>
      </c>
      <c r="Q11" s="88">
        <f t="shared" si="0"/>
        <v>0</v>
      </c>
      <c r="R11" s="88">
        <f t="shared" si="0"/>
        <v>0</v>
      </c>
      <c r="S11" s="88">
        <f t="shared" si="0"/>
        <v>0</v>
      </c>
      <c r="T11" s="89">
        <f t="shared" si="0"/>
        <v>0</v>
      </c>
      <c r="U11" s="89">
        <f t="shared" si="0"/>
        <v>0</v>
      </c>
      <c r="V11" s="89">
        <f t="shared" si="0"/>
        <v>0</v>
      </c>
      <c r="W11" s="89">
        <f t="shared" si="0"/>
        <v>0</v>
      </c>
      <c r="X11" s="89">
        <f t="shared" si="0"/>
        <v>0</v>
      </c>
    </row>
    <row r="12" spans="1:25" ht="19.5">
      <c r="A12" s="85"/>
      <c r="B12" s="85"/>
      <c r="C12" s="85" t="s">
        <v>10</v>
      </c>
      <c r="D12" s="85"/>
      <c r="E12" s="86">
        <f>SUMIF($A3:$A10,"&lt;6",E3:E10)</f>
        <v>0</v>
      </c>
      <c r="F12" s="86">
        <f t="shared" ref="F12:I12" si="1">SUMIF($A3:$A10,"&lt;6",F3:F10)</f>
        <v>0</v>
      </c>
      <c r="G12" s="86">
        <f t="shared" si="1"/>
        <v>0</v>
      </c>
      <c r="H12" s="86">
        <f t="shared" si="1"/>
        <v>0</v>
      </c>
      <c r="I12" s="86">
        <f t="shared" si="1"/>
        <v>0</v>
      </c>
      <c r="J12" s="87">
        <f>SUMIF($A3:$A10,"&lt;6",J3:J10)</f>
        <v>0</v>
      </c>
      <c r="K12" s="87">
        <f t="shared" ref="K12:N12" si="2">SUMIF($A3:$A10,"&lt;6",K3:K10)</f>
        <v>0</v>
      </c>
      <c r="L12" s="87">
        <f t="shared" si="2"/>
        <v>0</v>
      </c>
      <c r="M12" s="87">
        <f t="shared" si="2"/>
        <v>0</v>
      </c>
      <c r="N12" s="87">
        <f t="shared" si="2"/>
        <v>0</v>
      </c>
      <c r="O12" s="88">
        <f>SUMIF($A3:$A10,"&lt;6",O3:O10)</f>
        <v>0</v>
      </c>
      <c r="P12" s="88">
        <f t="shared" ref="P12:S12" si="3">SUMIF($A3:$A10,"&lt;6",P3:P10)</f>
        <v>0</v>
      </c>
      <c r="Q12" s="88">
        <f t="shared" si="3"/>
        <v>0</v>
      </c>
      <c r="R12" s="88">
        <f t="shared" si="3"/>
        <v>0</v>
      </c>
      <c r="S12" s="88">
        <f t="shared" si="3"/>
        <v>0</v>
      </c>
      <c r="T12" s="89">
        <f>SUMIF($A3:$A10,"&lt;6",T3:T10)</f>
        <v>0</v>
      </c>
      <c r="U12" s="89">
        <f t="shared" ref="U12:X12" si="4">SUMIF($A3:$A10,"&lt;6",U3:U10)</f>
        <v>0</v>
      </c>
      <c r="V12" s="89">
        <f t="shared" si="4"/>
        <v>0</v>
      </c>
      <c r="W12" s="89">
        <f t="shared" si="4"/>
        <v>0</v>
      </c>
      <c r="X12" s="89">
        <f t="shared" si="4"/>
        <v>0</v>
      </c>
    </row>
    <row r="13" spans="1:25" ht="19.5">
      <c r="A13" s="85"/>
      <c r="B13" s="85"/>
      <c r="C13" s="85" t="s">
        <v>11</v>
      </c>
      <c r="D13" s="85"/>
      <c r="E13" s="86">
        <f>SUMIF($A3:$A10,"&gt;=6",E3:E10)</f>
        <v>0</v>
      </c>
      <c r="F13" s="86">
        <f t="shared" ref="F13:I13" si="5">SUMIF($A3:$A10,"&gt;=6",F3:F10)</f>
        <v>0</v>
      </c>
      <c r="G13" s="86">
        <f t="shared" si="5"/>
        <v>0</v>
      </c>
      <c r="H13" s="86">
        <f t="shared" si="5"/>
        <v>0</v>
      </c>
      <c r="I13" s="86">
        <f t="shared" si="5"/>
        <v>0</v>
      </c>
      <c r="J13" s="87">
        <f>SUMIF($A3:$A10,"&gt;=6",J3:J10)</f>
        <v>0</v>
      </c>
      <c r="K13" s="87">
        <f t="shared" ref="K13:N13" si="6">SUMIF($A3:$A10,"&gt;=6",K3:K10)</f>
        <v>0</v>
      </c>
      <c r="L13" s="87">
        <f t="shared" si="6"/>
        <v>0</v>
      </c>
      <c r="M13" s="87">
        <f t="shared" si="6"/>
        <v>0</v>
      </c>
      <c r="N13" s="87">
        <f t="shared" si="6"/>
        <v>0</v>
      </c>
      <c r="O13" s="88">
        <f>SUMIF($A3:$A10,"&gt;=6",O3:O10)</f>
        <v>0</v>
      </c>
      <c r="P13" s="88">
        <f t="shared" ref="P13:S13" si="7">SUMIF($A3:$A10,"&gt;=6",P3:P10)</f>
        <v>0</v>
      </c>
      <c r="Q13" s="88">
        <f t="shared" si="7"/>
        <v>0</v>
      </c>
      <c r="R13" s="88">
        <f t="shared" si="7"/>
        <v>0</v>
      </c>
      <c r="S13" s="88">
        <f t="shared" si="7"/>
        <v>0</v>
      </c>
      <c r="T13" s="89">
        <f>SUMIF($A3:$A10,"&gt;=6",T3:T10)</f>
        <v>0</v>
      </c>
      <c r="U13" s="89">
        <f t="shared" ref="U13:X13" si="8">SUMIF($A3:$A10,"&gt;=6",U3:U10)</f>
        <v>0</v>
      </c>
      <c r="V13" s="89">
        <f t="shared" si="8"/>
        <v>0</v>
      </c>
      <c r="W13" s="89">
        <f t="shared" si="8"/>
        <v>0</v>
      </c>
      <c r="X13" s="89">
        <f t="shared" si="8"/>
        <v>0</v>
      </c>
    </row>
    <row r="14" spans="1:25" ht="19.5">
      <c r="A14" s="90"/>
      <c r="B14" s="90"/>
      <c r="C14" s="85" t="s">
        <v>12</v>
      </c>
      <c r="D14" s="85"/>
      <c r="E14" s="86">
        <f>E38</f>
        <v>0</v>
      </c>
      <c r="F14" s="86">
        <f t="shared" ref="F14:V14" si="9">F38</f>
        <v>0</v>
      </c>
      <c r="G14" s="86">
        <f t="shared" si="9"/>
        <v>0</v>
      </c>
      <c r="H14" s="86"/>
      <c r="I14" s="86"/>
      <c r="J14" s="87">
        <f t="shared" si="9"/>
        <v>0</v>
      </c>
      <c r="K14" s="87">
        <f t="shared" si="9"/>
        <v>0</v>
      </c>
      <c r="L14" s="87">
        <f t="shared" si="9"/>
        <v>0</v>
      </c>
      <c r="M14" s="87"/>
      <c r="N14" s="87"/>
      <c r="O14" s="88">
        <f t="shared" si="9"/>
        <v>0</v>
      </c>
      <c r="P14" s="88">
        <f t="shared" si="9"/>
        <v>0</v>
      </c>
      <c r="Q14" s="88">
        <f t="shared" si="9"/>
        <v>0</v>
      </c>
      <c r="R14" s="88"/>
      <c r="S14" s="88"/>
      <c r="T14" s="89">
        <f t="shared" si="9"/>
        <v>0</v>
      </c>
      <c r="U14" s="89">
        <f t="shared" si="9"/>
        <v>0</v>
      </c>
      <c r="V14" s="89">
        <f t="shared" si="9"/>
        <v>0</v>
      </c>
      <c r="W14" s="89"/>
      <c r="X14" s="89"/>
    </row>
    <row r="15" spans="1:25" s="4" customFormat="1" ht="19.5">
      <c r="A15" s="91"/>
      <c r="B15" s="91"/>
      <c r="C15" s="91"/>
      <c r="D15" s="91"/>
      <c r="E15" s="111" t="s">
        <v>14</v>
      </c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3"/>
    </row>
    <row r="16" spans="1:25" s="3" customFormat="1" ht="19.5">
      <c r="A16" s="85"/>
      <c r="B16" s="85"/>
      <c r="C16" s="85" t="s">
        <v>13</v>
      </c>
      <c r="D16" s="92"/>
      <c r="E16" s="114">
        <f>F11+F14</f>
        <v>0</v>
      </c>
      <c r="F16" s="115"/>
      <c r="G16" s="115"/>
      <c r="H16" s="115"/>
      <c r="I16" s="116"/>
      <c r="J16" s="117">
        <f>K11+K14</f>
        <v>0</v>
      </c>
      <c r="K16" s="118"/>
      <c r="L16" s="118"/>
      <c r="M16" s="118"/>
      <c r="N16" s="119"/>
      <c r="O16" s="120">
        <f>P11+P14</f>
        <v>0</v>
      </c>
      <c r="P16" s="121"/>
      <c r="Q16" s="121"/>
      <c r="R16" s="121"/>
      <c r="S16" s="121"/>
      <c r="T16" s="122">
        <f>U11+U14</f>
        <v>0</v>
      </c>
      <c r="U16" s="122"/>
      <c r="V16" s="122"/>
      <c r="W16" s="122"/>
      <c r="X16" s="122"/>
      <c r="Y16" s="10"/>
    </row>
    <row r="17" spans="1:24" s="4" customFormat="1" ht="19.5" hidden="1" customHeight="1">
      <c r="A17" s="91"/>
      <c r="B17" s="91"/>
      <c r="C17" s="91"/>
      <c r="D17" s="91"/>
      <c r="E17" s="93">
        <f t="shared" ref="E17:G18" si="10">E12</f>
        <v>0</v>
      </c>
      <c r="F17" s="93">
        <f t="shared" si="10"/>
        <v>0</v>
      </c>
      <c r="G17" s="93">
        <f t="shared" si="10"/>
        <v>0</v>
      </c>
      <c r="H17" s="93"/>
      <c r="I17" s="93"/>
      <c r="J17" s="93">
        <f t="shared" ref="J17:L18" si="11">J12</f>
        <v>0</v>
      </c>
      <c r="K17" s="93">
        <f t="shared" si="11"/>
        <v>0</v>
      </c>
      <c r="L17" s="93">
        <f t="shared" si="11"/>
        <v>0</v>
      </c>
      <c r="M17" s="93"/>
      <c r="N17" s="93"/>
      <c r="O17" s="93">
        <f t="shared" ref="O17:Q18" si="12">O12</f>
        <v>0</v>
      </c>
      <c r="P17" s="93">
        <f t="shared" si="12"/>
        <v>0</v>
      </c>
      <c r="Q17" s="93">
        <f t="shared" si="12"/>
        <v>0</v>
      </c>
      <c r="R17" s="93"/>
      <c r="S17" s="93"/>
      <c r="T17" s="93">
        <f t="shared" ref="T17:V18" si="13">T12</f>
        <v>0</v>
      </c>
      <c r="U17" s="93">
        <f t="shared" si="13"/>
        <v>0</v>
      </c>
      <c r="V17" s="93">
        <f t="shared" si="13"/>
        <v>0</v>
      </c>
      <c r="W17" s="93"/>
      <c r="X17" s="93"/>
    </row>
    <row r="18" spans="1:24" s="4" customFormat="1" ht="15.75" hidden="1" customHeight="1">
      <c r="A18" s="94"/>
      <c r="B18" s="94"/>
      <c r="C18" s="94"/>
      <c r="D18" s="94"/>
      <c r="E18" s="5">
        <f t="shared" si="10"/>
        <v>0</v>
      </c>
      <c r="F18" s="5">
        <f t="shared" si="10"/>
        <v>0</v>
      </c>
      <c r="G18" s="5">
        <f t="shared" si="10"/>
        <v>0</v>
      </c>
      <c r="H18" s="5"/>
      <c r="I18" s="5"/>
      <c r="J18" s="5">
        <f t="shared" si="11"/>
        <v>0</v>
      </c>
      <c r="K18" s="5">
        <f t="shared" si="11"/>
        <v>0</v>
      </c>
      <c r="L18" s="5">
        <f t="shared" si="11"/>
        <v>0</v>
      </c>
      <c r="M18" s="5"/>
      <c r="N18" s="5"/>
      <c r="O18" s="5">
        <f t="shared" si="12"/>
        <v>0</v>
      </c>
      <c r="P18" s="5">
        <f t="shared" si="12"/>
        <v>0</v>
      </c>
      <c r="Q18" s="5">
        <f t="shared" si="12"/>
        <v>0</v>
      </c>
      <c r="R18" s="5"/>
      <c r="S18" s="5"/>
      <c r="T18" s="5">
        <f t="shared" si="13"/>
        <v>0</v>
      </c>
      <c r="U18" s="5">
        <f t="shared" si="13"/>
        <v>0</v>
      </c>
      <c r="V18" s="5">
        <f t="shared" si="13"/>
        <v>0</v>
      </c>
      <c r="W18" s="5"/>
      <c r="X18" s="5"/>
    </row>
    <row r="19" spans="1:24" s="4" customFormat="1" ht="15.75" hidden="1" customHeight="1">
      <c r="A19" s="94"/>
      <c r="B19" s="94"/>
      <c r="C19" s="94"/>
      <c r="D19" s="94"/>
      <c r="E19" s="5">
        <v>0</v>
      </c>
      <c r="F19" s="5">
        <v>0</v>
      </c>
      <c r="G19" s="5">
        <v>0</v>
      </c>
      <c r="H19" s="5"/>
      <c r="I19" s="5"/>
      <c r="J19" s="5">
        <v>0</v>
      </c>
      <c r="K19" s="5">
        <v>0</v>
      </c>
      <c r="L19" s="5">
        <v>0</v>
      </c>
      <c r="M19" s="5"/>
      <c r="N19" s="5"/>
      <c r="O19" s="5">
        <v>0</v>
      </c>
      <c r="P19" s="5">
        <v>0</v>
      </c>
      <c r="Q19" s="5">
        <v>0</v>
      </c>
      <c r="R19" s="5"/>
      <c r="S19" s="5"/>
      <c r="T19" s="5">
        <v>0</v>
      </c>
      <c r="U19" s="5">
        <v>0</v>
      </c>
      <c r="V19" s="5">
        <v>0</v>
      </c>
      <c r="W19" s="5"/>
      <c r="X19" s="5"/>
    </row>
    <row r="20" spans="1:24" s="4" customFormat="1" ht="15.75" hidden="1" customHeight="1">
      <c r="A20" s="94"/>
      <c r="B20" s="94"/>
      <c r="C20" s="94"/>
      <c r="D20" s="94"/>
      <c r="E20" s="5">
        <f>SUM(E17:E19)</f>
        <v>0</v>
      </c>
      <c r="F20" s="5">
        <f>SUM(F17:F19)</f>
        <v>0</v>
      </c>
      <c r="G20" s="5">
        <f>SUM(G17:G19)</f>
        <v>0</v>
      </c>
      <c r="H20" s="5"/>
      <c r="I20" s="5"/>
      <c r="J20" s="5">
        <f>SUM(J17:J19)</f>
        <v>0</v>
      </c>
      <c r="K20" s="5">
        <f>SUM(K17:K19)</f>
        <v>0</v>
      </c>
      <c r="L20" s="5">
        <f>SUM(L17:L19)</f>
        <v>0</v>
      </c>
      <c r="M20" s="5"/>
      <c r="N20" s="5"/>
      <c r="O20" s="5">
        <f>SUM(O17:O19)</f>
        <v>0</v>
      </c>
      <c r="P20" s="5">
        <f>SUM(P17:P19)</f>
        <v>0</v>
      </c>
      <c r="Q20" s="5">
        <f>SUM(Q17:Q19)</f>
        <v>0</v>
      </c>
      <c r="R20" s="5"/>
      <c r="S20" s="5"/>
      <c r="T20" s="5">
        <f>SUM(T17:T19)</f>
        <v>0</v>
      </c>
      <c r="U20" s="5">
        <f>SUM(U17:U19)</f>
        <v>0</v>
      </c>
      <c r="V20" s="5">
        <f>SUM(V17:V19)</f>
        <v>0</v>
      </c>
      <c r="W20" s="5"/>
      <c r="X20" s="5"/>
    </row>
    <row r="21" spans="1:24" s="4" customFormat="1" ht="15.75" hidden="1" customHeight="1">
      <c r="A21" s="95"/>
      <c r="B21" s="95"/>
      <c r="C21" s="95"/>
      <c r="D21" s="95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5"/>
      <c r="X21" s="5"/>
    </row>
    <row r="22" spans="1:24" s="4" customFormat="1" ht="15.75" hidden="1" customHeight="1">
      <c r="A22" s="94"/>
      <c r="B22" s="94"/>
      <c r="C22" s="72" t="s">
        <v>20</v>
      </c>
      <c r="D22" s="96"/>
      <c r="E22" s="30"/>
      <c r="F22" s="23"/>
      <c r="G22" s="23"/>
      <c r="H22" s="23"/>
      <c r="I22" s="23"/>
      <c r="J22" s="11"/>
      <c r="K22" s="11"/>
      <c r="L22" s="11"/>
      <c r="M22" s="11"/>
      <c r="N22" s="11"/>
      <c r="O22" s="35"/>
      <c r="P22" s="35"/>
      <c r="Q22" s="35"/>
      <c r="R22" s="35"/>
      <c r="S22" s="35"/>
      <c r="T22" s="47"/>
      <c r="U22" s="47"/>
      <c r="V22" s="47"/>
      <c r="W22" s="63"/>
      <c r="X22" s="47"/>
    </row>
    <row r="23" spans="1:24" s="4" customFormat="1" ht="15.75" hidden="1" customHeight="1">
      <c r="A23" s="94"/>
      <c r="B23" s="94"/>
      <c r="C23" s="72" t="s">
        <v>21</v>
      </c>
      <c r="D23" s="96"/>
      <c r="E23" s="30">
        <f>+E27/2</f>
        <v>0</v>
      </c>
      <c r="F23" s="30">
        <f t="shared" ref="F23:G23" si="14">+F27/2</f>
        <v>0</v>
      </c>
      <c r="G23" s="30">
        <f t="shared" si="14"/>
        <v>0</v>
      </c>
      <c r="H23" s="23"/>
      <c r="I23" s="23"/>
      <c r="J23" s="18">
        <f>+J27/2</f>
        <v>0</v>
      </c>
      <c r="K23" s="18">
        <f t="shared" ref="K23:L23" si="15">+K27/2</f>
        <v>0</v>
      </c>
      <c r="L23" s="18">
        <f t="shared" si="15"/>
        <v>0</v>
      </c>
      <c r="M23" s="11"/>
      <c r="N23" s="11"/>
      <c r="O23" s="42">
        <f>+O27/2</f>
        <v>0</v>
      </c>
      <c r="P23" s="42">
        <f t="shared" ref="P23:Q23" si="16">+P27/2</f>
        <v>0</v>
      </c>
      <c r="Q23" s="42">
        <f t="shared" si="16"/>
        <v>0</v>
      </c>
      <c r="R23" s="35"/>
      <c r="S23" s="35"/>
      <c r="T23" s="54">
        <f>+T27/2</f>
        <v>0</v>
      </c>
      <c r="U23" s="54">
        <f t="shared" ref="U23:V23" si="17">+U27/2</f>
        <v>0</v>
      </c>
      <c r="V23" s="54">
        <f t="shared" si="17"/>
        <v>0</v>
      </c>
      <c r="W23" s="63"/>
      <c r="X23" s="47"/>
    </row>
    <row r="24" spans="1:24" s="4" customFormat="1" ht="15.75" hidden="1" customHeight="1">
      <c r="A24" s="94"/>
      <c r="B24" s="94"/>
      <c r="C24" s="73" t="s">
        <v>22</v>
      </c>
      <c r="D24" s="96"/>
      <c r="E24" s="30">
        <f>ROUNDUP(+E27*0.8,0)</f>
        <v>0</v>
      </c>
      <c r="F24" s="30">
        <f t="shared" ref="F24:G24" si="18">ROUNDUP(+F27*0.8,0)</f>
        <v>0</v>
      </c>
      <c r="G24" s="30">
        <f t="shared" si="18"/>
        <v>0</v>
      </c>
      <c r="H24" s="23"/>
      <c r="I24" s="23"/>
      <c r="J24" s="18">
        <f>ROUNDUP(+J27*0.8,0)</f>
        <v>0</v>
      </c>
      <c r="K24" s="18">
        <f t="shared" ref="K24:L24" si="19">ROUNDUP(+K27*0.8,0)</f>
        <v>0</v>
      </c>
      <c r="L24" s="18">
        <f t="shared" si="19"/>
        <v>0</v>
      </c>
      <c r="M24" s="11"/>
      <c r="N24" s="11"/>
      <c r="O24" s="42">
        <f>ROUNDUP(+O27*0.8,0)</f>
        <v>0</v>
      </c>
      <c r="P24" s="42">
        <f t="shared" ref="P24:Q24" si="20">ROUNDUP(+P27*0.8,0)</f>
        <v>0</v>
      </c>
      <c r="Q24" s="42">
        <f t="shared" si="20"/>
        <v>0</v>
      </c>
      <c r="R24" s="35"/>
      <c r="S24" s="35"/>
      <c r="T24" s="54">
        <f>ROUNDUP(+T27*0.8,0)</f>
        <v>0</v>
      </c>
      <c r="U24" s="54">
        <f t="shared" ref="U24:V24" si="21">ROUNDUP(+U27*0.8,0)</f>
        <v>0</v>
      </c>
      <c r="V24" s="54">
        <f t="shared" si="21"/>
        <v>0</v>
      </c>
      <c r="W24" s="63"/>
      <c r="X24" s="47"/>
    </row>
    <row r="25" spans="1:24" s="4" customFormat="1" ht="15.75" hidden="1" customHeight="1">
      <c r="A25" s="94"/>
      <c r="B25" s="94"/>
      <c r="C25" s="73"/>
      <c r="D25" s="96"/>
      <c r="E25" s="74">
        <f>+E24-ROUNDUP(E23,0)</f>
        <v>0</v>
      </c>
      <c r="F25" s="74">
        <f t="shared" ref="F25:G25" si="22">+F24-ROUNDUP(F23,0)</f>
        <v>0</v>
      </c>
      <c r="G25" s="74">
        <f t="shared" si="22"/>
        <v>0</v>
      </c>
      <c r="H25" s="24"/>
      <c r="I25" s="24"/>
      <c r="J25" s="75">
        <f>+J24-ROUNDUP(J23,0)</f>
        <v>0</v>
      </c>
      <c r="K25" s="75">
        <f t="shared" ref="K25:L25" si="23">+K24-ROUNDUP(K23,0)</f>
        <v>0</v>
      </c>
      <c r="L25" s="75">
        <f t="shared" si="23"/>
        <v>0</v>
      </c>
      <c r="M25" s="12"/>
      <c r="N25" s="12"/>
      <c r="O25" s="76">
        <f>+O24-ROUNDUP(O23,0)</f>
        <v>0</v>
      </c>
      <c r="P25" s="76">
        <f t="shared" ref="P25:Q25" si="24">+P24-ROUNDUP(P23,0)</f>
        <v>0</v>
      </c>
      <c r="Q25" s="76">
        <f t="shared" si="24"/>
        <v>0</v>
      </c>
      <c r="R25" s="36"/>
      <c r="S25" s="36"/>
      <c r="T25" s="77">
        <f>+T24-ROUNDUP(T23,0)</f>
        <v>0</v>
      </c>
      <c r="U25" s="77">
        <f t="shared" ref="U25:V25" si="25">+U24-ROUNDUP(U23,0)</f>
        <v>0</v>
      </c>
      <c r="V25" s="77">
        <f t="shared" si="25"/>
        <v>0</v>
      </c>
      <c r="W25" s="64"/>
      <c r="X25" s="48"/>
    </row>
    <row r="26" spans="1:24" s="4" customFormat="1" ht="15.75" hidden="1" customHeight="1">
      <c r="A26" s="94"/>
      <c r="B26" s="94"/>
      <c r="C26" s="72" t="s">
        <v>23</v>
      </c>
      <c r="D26" s="96"/>
      <c r="E26" s="30">
        <f>+E27*0.2</f>
        <v>0</v>
      </c>
      <c r="F26" s="30">
        <f t="shared" ref="F26:G26" si="26">+F27*0.2</f>
        <v>0</v>
      </c>
      <c r="G26" s="30">
        <f t="shared" si="26"/>
        <v>0</v>
      </c>
      <c r="H26" s="23"/>
      <c r="I26" s="23"/>
      <c r="J26" s="18">
        <f>+J27*0.2</f>
        <v>0</v>
      </c>
      <c r="K26" s="18">
        <f t="shared" ref="K26:L26" si="27">+K27*0.2</f>
        <v>0</v>
      </c>
      <c r="L26" s="18">
        <f t="shared" si="27"/>
        <v>0</v>
      </c>
      <c r="M26" s="11"/>
      <c r="N26" s="11"/>
      <c r="O26" s="42">
        <f>+O27*0.2</f>
        <v>0</v>
      </c>
      <c r="P26" s="42">
        <f t="shared" ref="P26:Q26" si="28">+P27*0.2</f>
        <v>0</v>
      </c>
      <c r="Q26" s="42">
        <f t="shared" si="28"/>
        <v>0</v>
      </c>
      <c r="R26" s="35"/>
      <c r="S26" s="35"/>
      <c r="T26" s="54">
        <f>+T27*0.2</f>
        <v>0</v>
      </c>
      <c r="U26" s="54">
        <f t="shared" ref="U26:V26" si="29">+U27*0.2</f>
        <v>0</v>
      </c>
      <c r="V26" s="54">
        <f t="shared" si="29"/>
        <v>0</v>
      </c>
      <c r="W26" s="63"/>
      <c r="X26" s="47"/>
    </row>
    <row r="27" spans="1:24" s="4" customFormat="1" ht="15.75" hidden="1" customHeight="1">
      <c r="A27" s="94"/>
      <c r="B27" s="94"/>
      <c r="C27" s="72" t="s">
        <v>24</v>
      </c>
      <c r="D27" s="96"/>
      <c r="E27" s="74">
        <f>IF(E20&gt;6,(+E17/10+(+E18+E19)/14),0)</f>
        <v>0</v>
      </c>
      <c r="F27" s="74">
        <f t="shared" ref="F27:G27" si="30">IF(F20&gt;6,(+F17/10+(+F18+F19)/14),0)</f>
        <v>0</v>
      </c>
      <c r="G27" s="74">
        <f t="shared" si="30"/>
        <v>0</v>
      </c>
      <c r="H27" s="24"/>
      <c r="I27" s="24"/>
      <c r="J27" s="75">
        <f>IF(J20&gt;6,(+J17/10+(+J18+J19)/14),0)</f>
        <v>0</v>
      </c>
      <c r="K27" s="75">
        <f t="shared" ref="K27:L27" si="31">IF(K20&gt;6,(+K17/10+(+K18+K19)/14),0)</f>
        <v>0</v>
      </c>
      <c r="L27" s="75">
        <f t="shared" si="31"/>
        <v>0</v>
      </c>
      <c r="M27" s="12"/>
      <c r="N27" s="12"/>
      <c r="O27" s="76">
        <f>IF(O20&gt;6,(+O17/10+(+O18+O19)/14),0)</f>
        <v>0</v>
      </c>
      <c r="P27" s="76">
        <f t="shared" ref="P27:Q27" si="32">IF(P20&gt;6,(+P17/10+(+P18+P19)/14),0)</f>
        <v>0</v>
      </c>
      <c r="Q27" s="76">
        <f t="shared" si="32"/>
        <v>0</v>
      </c>
      <c r="R27" s="36"/>
      <c r="S27" s="36"/>
      <c r="T27" s="77">
        <f>IF(T20&gt;6,(+T17/10+(+T18+T19)/14),0)</f>
        <v>0</v>
      </c>
      <c r="U27" s="77">
        <f t="shared" ref="U27:V27" si="33">IF(U20&gt;6,(+U17/10+(+U18+U19)/14),0)</f>
        <v>0</v>
      </c>
      <c r="V27" s="77">
        <f t="shared" si="33"/>
        <v>0</v>
      </c>
      <c r="W27" s="64"/>
      <c r="X27" s="48"/>
    </row>
    <row r="28" spans="1:24" s="4" customFormat="1" ht="15.75" hidden="1" customHeight="1">
      <c r="A28" s="94"/>
      <c r="B28" s="94"/>
      <c r="C28" s="72" t="s">
        <v>25</v>
      </c>
      <c r="D28" s="96"/>
      <c r="E28" s="74">
        <f>IF(E20&gt;50,E27+1,E27)</f>
        <v>0</v>
      </c>
      <c r="F28" s="74">
        <f t="shared" ref="F28:G28" si="34">IF(F20&gt;50,F27+1,F27)</f>
        <v>0</v>
      </c>
      <c r="G28" s="74">
        <f t="shared" si="34"/>
        <v>0</v>
      </c>
      <c r="H28" s="24"/>
      <c r="I28" s="24"/>
      <c r="J28" s="75">
        <f>IF(J20&gt;50,J27+1,J27)</f>
        <v>0</v>
      </c>
      <c r="K28" s="75">
        <f t="shared" ref="K28:L28" si="35">IF(K20&gt;50,K27+1,K27)</f>
        <v>0</v>
      </c>
      <c r="L28" s="75">
        <f t="shared" si="35"/>
        <v>0</v>
      </c>
      <c r="M28" s="12"/>
      <c r="N28" s="12"/>
      <c r="O28" s="76">
        <f>IF(O20&gt;50,O27+1,O27)</f>
        <v>0</v>
      </c>
      <c r="P28" s="76">
        <f t="shared" ref="P28:Q28" si="36">IF(P20&gt;50,P27+1,P27)</f>
        <v>0</v>
      </c>
      <c r="Q28" s="76">
        <f t="shared" si="36"/>
        <v>0</v>
      </c>
      <c r="R28" s="36"/>
      <c r="S28" s="36"/>
      <c r="T28" s="77">
        <f>IF(T20&gt;50,T27+1,T27)</f>
        <v>0</v>
      </c>
      <c r="U28" s="77">
        <f t="shared" ref="U28:V28" si="37">IF(U20&gt;50,U27+1,U27)</f>
        <v>0</v>
      </c>
      <c r="V28" s="77">
        <f t="shared" si="37"/>
        <v>0</v>
      </c>
      <c r="W28" s="64"/>
      <c r="X28" s="48"/>
    </row>
    <row r="29" spans="1:24" s="4" customFormat="1" ht="64.5" customHeight="1">
      <c r="A29" s="94"/>
      <c r="B29" s="94"/>
      <c r="C29" s="72"/>
      <c r="D29" s="96"/>
      <c r="E29" s="78" t="str">
        <f>IF(E20&gt;300,"dépassement de l'effectif autorisé"," ")</f>
        <v xml:space="preserve"> </v>
      </c>
      <c r="F29" s="78" t="str">
        <f t="shared" ref="F29:G29" si="38">IF(F20&gt;300,"dépassement de l'effectif autorisé"," ")</f>
        <v xml:space="preserve"> </v>
      </c>
      <c r="G29" s="78" t="str">
        <f t="shared" si="38"/>
        <v xml:space="preserve"> </v>
      </c>
      <c r="H29" s="25"/>
      <c r="I29" s="25"/>
      <c r="J29" s="79" t="str">
        <f>IF(J20&gt;300,"dépassement de l'effectif autorisé"," ")</f>
        <v xml:space="preserve"> </v>
      </c>
      <c r="K29" s="79" t="str">
        <f t="shared" ref="K29:L29" si="39">IF(K20&gt;300,"dépassement de l'effectif autorisé"," ")</f>
        <v xml:space="preserve"> </v>
      </c>
      <c r="L29" s="79" t="str">
        <f t="shared" si="39"/>
        <v xml:space="preserve"> </v>
      </c>
      <c r="M29" s="13"/>
      <c r="N29" s="13"/>
      <c r="O29" s="80" t="str">
        <f>IF(O20&gt;300,"dépassement de l'effectif autorisé"," ")</f>
        <v xml:space="preserve"> </v>
      </c>
      <c r="P29" s="80" t="str">
        <f t="shared" ref="P29:Q29" si="40">IF(P20&gt;300,"dépassement de l'effectif autorisé"," ")</f>
        <v xml:space="preserve"> </v>
      </c>
      <c r="Q29" s="80" t="str">
        <f t="shared" si="40"/>
        <v xml:space="preserve"> </v>
      </c>
      <c r="R29" s="37"/>
      <c r="S29" s="37"/>
      <c r="T29" s="81" t="str">
        <f>IF(T20&gt;300,"dépassement de l'effectif autorisé"," ")</f>
        <v xml:space="preserve"> </v>
      </c>
      <c r="U29" s="81" t="str">
        <f t="shared" ref="U29:V29" si="41">IF(U20&gt;300,"dépassement de l'effectif autorisé"," ")</f>
        <v xml:space="preserve"> </v>
      </c>
      <c r="V29" s="81" t="str">
        <f t="shared" si="41"/>
        <v xml:space="preserve"> </v>
      </c>
      <c r="W29" s="65"/>
      <c r="X29" s="49"/>
    </row>
    <row r="30" spans="1:24" s="4" customFormat="1" ht="100.5" customHeight="1">
      <c r="A30" s="94"/>
      <c r="B30" s="94"/>
      <c r="C30" s="72"/>
      <c r="D30" s="96"/>
      <c r="E30" s="78" t="str">
        <f>IF(IF(E20&gt;0,E20,13)&lt;8,"un centre de loisirs reçoit au minimum 8 mineurs"," ")</f>
        <v xml:space="preserve"> </v>
      </c>
      <c r="F30" s="78" t="str">
        <f t="shared" ref="F30:G30" si="42">IF(IF(F20&gt;0,F20,13)&lt;8,"un centre de loisirs reçoit au minimum 8 mineurs"," ")</f>
        <v xml:space="preserve"> </v>
      </c>
      <c r="G30" s="78" t="str">
        <f t="shared" si="42"/>
        <v xml:space="preserve"> </v>
      </c>
      <c r="H30" s="25"/>
      <c r="I30" s="25"/>
      <c r="J30" s="79" t="str">
        <f>IF(IF(J20&gt;0,J20,13)&lt;8,"un centre de loisirs reçoit au minimum 8 mineurs"," ")</f>
        <v xml:space="preserve"> </v>
      </c>
      <c r="K30" s="79" t="str">
        <f t="shared" ref="K30:L30" si="43">IF(IF(K20&gt;0,K20,13)&lt;8,"un centre de loisirs reçoit au minimum 8 mineurs"," ")</f>
        <v xml:space="preserve"> </v>
      </c>
      <c r="L30" s="79" t="str">
        <f t="shared" si="43"/>
        <v xml:space="preserve"> </v>
      </c>
      <c r="M30" s="13"/>
      <c r="N30" s="13"/>
      <c r="O30" s="80" t="str">
        <f>IF(IF(O20&gt;0,O20,13)&lt;8,"un centre de loisirs reçoit au minimum 8 mineurs"," ")</f>
        <v xml:space="preserve"> </v>
      </c>
      <c r="P30" s="80" t="str">
        <f t="shared" ref="P30:Q30" si="44">IF(IF(P20&gt;0,P20,13)&lt;8,"un centre de loisirs reçoit au minimum 8 mineurs"," ")</f>
        <v xml:space="preserve"> </v>
      </c>
      <c r="Q30" s="80" t="str">
        <f t="shared" si="44"/>
        <v xml:space="preserve"> </v>
      </c>
      <c r="R30" s="37"/>
      <c r="S30" s="37"/>
      <c r="T30" s="81" t="str">
        <f>IF(IF(T20&gt;0,T20,13)&lt;8,"un centre de loisirs reçoit au minimum 8 mineurs"," ")</f>
        <v xml:space="preserve"> </v>
      </c>
      <c r="U30" s="81" t="str">
        <f t="shared" ref="U30:V30" si="45">IF(IF(U20&gt;0,U20,13)&lt;8,"un centre de loisirs reçoit au minimum 8 mineurs"," ")</f>
        <v xml:space="preserve"> </v>
      </c>
      <c r="V30" s="81" t="str">
        <f t="shared" si="45"/>
        <v xml:space="preserve"> </v>
      </c>
      <c r="W30" s="65"/>
      <c r="X30" s="49"/>
    </row>
    <row r="31" spans="1:24" s="4" customFormat="1" ht="15.75">
      <c r="A31" s="94"/>
      <c r="B31" s="94"/>
      <c r="C31" s="82" t="s">
        <v>26</v>
      </c>
      <c r="D31" s="96"/>
      <c r="E31" s="26">
        <f>IF(E27&lt;=0,0,+ROUNDUP(E23,0))</f>
        <v>0</v>
      </c>
      <c r="F31" s="26">
        <f t="shared" ref="F31:G31" si="46">IF(F27&lt;=0,0,+ROUNDUP(F23,0))</f>
        <v>0</v>
      </c>
      <c r="G31" s="26">
        <f t="shared" si="46"/>
        <v>0</v>
      </c>
      <c r="H31" s="27"/>
      <c r="I31" s="27"/>
      <c r="J31" s="14">
        <f>IF(J27&lt;=0,0,+ROUNDUP(J23,0))</f>
        <v>0</v>
      </c>
      <c r="K31" s="14">
        <f t="shared" ref="K31:L31" si="47">IF(K27&lt;=0,0,+ROUNDUP(K23,0))</f>
        <v>0</v>
      </c>
      <c r="L31" s="14">
        <f t="shared" si="47"/>
        <v>0</v>
      </c>
      <c r="M31" s="15"/>
      <c r="N31" s="15"/>
      <c r="O31" s="38">
        <f>IF(O27&lt;=0,0,+ROUNDUP(O23,0))</f>
        <v>0</v>
      </c>
      <c r="P31" s="38">
        <f t="shared" ref="P31:Q31" si="48">IF(P27&lt;=0,0,+ROUNDUP(P23,0))</f>
        <v>0</v>
      </c>
      <c r="Q31" s="38">
        <f t="shared" si="48"/>
        <v>0</v>
      </c>
      <c r="R31" s="39"/>
      <c r="S31" s="39"/>
      <c r="T31" s="50">
        <f>IF(T27&lt;=0,0,+ROUNDUP(T23,0))</f>
        <v>0</v>
      </c>
      <c r="U31" s="50">
        <f t="shared" ref="U31:V31" si="49">IF(U27&lt;=0,0,+ROUNDUP(U23,0))</f>
        <v>0</v>
      </c>
      <c r="V31" s="50">
        <f t="shared" si="49"/>
        <v>0</v>
      </c>
      <c r="W31" s="66"/>
      <c r="X31" s="51"/>
    </row>
    <row r="32" spans="1:24" s="4" customFormat="1" ht="15.75">
      <c r="A32" s="94"/>
      <c r="B32" s="94"/>
      <c r="C32" s="82" t="s">
        <v>27</v>
      </c>
      <c r="D32" s="96"/>
      <c r="E32" s="28">
        <f>IF(E27&lt;1,0,E25)</f>
        <v>0</v>
      </c>
      <c r="F32" s="28">
        <f t="shared" ref="F32:G32" si="50">IF(F27&lt;1,0,F25)</f>
        <v>0</v>
      </c>
      <c r="G32" s="28">
        <f t="shared" si="50"/>
        <v>0</v>
      </c>
      <c r="H32" s="29"/>
      <c r="I32" s="29"/>
      <c r="J32" s="16">
        <f>IF(J27&lt;1,0,J25)</f>
        <v>0</v>
      </c>
      <c r="K32" s="16">
        <f t="shared" ref="K32:L32" si="51">IF(K27&lt;1,0,K25)</f>
        <v>0</v>
      </c>
      <c r="L32" s="16">
        <f t="shared" si="51"/>
        <v>0</v>
      </c>
      <c r="M32" s="17"/>
      <c r="N32" s="17"/>
      <c r="O32" s="40">
        <f>IF(O27&lt;1,0,O25)</f>
        <v>0</v>
      </c>
      <c r="P32" s="40">
        <f t="shared" ref="P32:Q32" si="52">IF(P27&lt;1,0,P25)</f>
        <v>0</v>
      </c>
      <c r="Q32" s="40">
        <f t="shared" si="52"/>
        <v>0</v>
      </c>
      <c r="R32" s="41"/>
      <c r="S32" s="41"/>
      <c r="T32" s="52">
        <f>IF(T27&lt;1,0,T25)</f>
        <v>0</v>
      </c>
      <c r="U32" s="52">
        <f t="shared" ref="U32:V32" si="53">IF(U27&lt;1,0,U25)</f>
        <v>0</v>
      </c>
      <c r="V32" s="52">
        <f t="shared" si="53"/>
        <v>0</v>
      </c>
      <c r="W32" s="67"/>
      <c r="X32" s="53"/>
    </row>
    <row r="33" spans="1:24" s="4" customFormat="1" ht="15.75">
      <c r="A33" s="94"/>
      <c r="B33" s="94"/>
      <c r="C33" s="82" t="s">
        <v>28</v>
      </c>
      <c r="D33" s="96"/>
      <c r="E33" s="26">
        <f>IF(E27&lt;1,0,+E34-E31-E32)</f>
        <v>0</v>
      </c>
      <c r="F33" s="26">
        <f t="shared" ref="F33:G33" si="54">IF(F27&lt;1,0,+F34-F31-F32)</f>
        <v>0</v>
      </c>
      <c r="G33" s="26">
        <f t="shared" si="54"/>
        <v>0</v>
      </c>
      <c r="H33" s="27"/>
      <c r="I33" s="27"/>
      <c r="J33" s="14">
        <f>IF(J27&lt;1,0,+J34-J31-J32)</f>
        <v>0</v>
      </c>
      <c r="K33" s="14">
        <f t="shared" ref="K33:L33" si="55">IF(K27&lt;1,0,+K34-K31-K32)</f>
        <v>0</v>
      </c>
      <c r="L33" s="14">
        <f t="shared" si="55"/>
        <v>0</v>
      </c>
      <c r="M33" s="15"/>
      <c r="N33" s="15"/>
      <c r="O33" s="38">
        <f>IF(O27&lt;1,0,+O34-O31-O32)</f>
        <v>0</v>
      </c>
      <c r="P33" s="38">
        <f t="shared" ref="P33:Q33" si="56">IF(P27&lt;1,0,+P34-P31-P32)</f>
        <v>0</v>
      </c>
      <c r="Q33" s="38">
        <f t="shared" si="56"/>
        <v>0</v>
      </c>
      <c r="R33" s="39"/>
      <c r="S33" s="39"/>
      <c r="T33" s="50">
        <f>IF(T27&lt;1,0,+T34-T31-T32)</f>
        <v>0</v>
      </c>
      <c r="U33" s="50">
        <f t="shared" ref="U33:V33" si="57">IF(U27&lt;1,0,+U34-U31-U32)</f>
        <v>0</v>
      </c>
      <c r="V33" s="50">
        <f t="shared" si="57"/>
        <v>0</v>
      </c>
      <c r="W33" s="66"/>
      <c r="X33" s="51"/>
    </row>
    <row r="34" spans="1:24" s="4" customFormat="1" ht="15.75">
      <c r="A34" s="94"/>
      <c r="B34" s="94"/>
      <c r="C34" s="82"/>
      <c r="D34" s="96"/>
      <c r="E34" s="26">
        <f>IF(E27&lt;1,0,+ROUNDUP(E27,0))</f>
        <v>0</v>
      </c>
      <c r="F34" s="26">
        <f t="shared" ref="F34:G34" si="58">IF(F27&lt;1,0,+ROUNDUP(F27,0))</f>
        <v>0</v>
      </c>
      <c r="G34" s="26">
        <f t="shared" si="58"/>
        <v>0</v>
      </c>
      <c r="H34" s="27"/>
      <c r="I34" s="27"/>
      <c r="J34" s="14">
        <f>IF(J27&lt;1,0,+ROUNDUP(J27,0))</f>
        <v>0</v>
      </c>
      <c r="K34" s="14">
        <f t="shared" ref="K34:L34" si="59">IF(K27&lt;1,0,+ROUNDUP(K27,0))</f>
        <v>0</v>
      </c>
      <c r="L34" s="14">
        <f t="shared" si="59"/>
        <v>0</v>
      </c>
      <c r="M34" s="15"/>
      <c r="N34" s="15"/>
      <c r="O34" s="38">
        <f>IF(O27&lt;1,0,+ROUNDUP(O27,0))</f>
        <v>0</v>
      </c>
      <c r="P34" s="38">
        <f t="shared" ref="P34:Q34" si="60">IF(P27&lt;1,0,+ROUNDUP(P27,0))</f>
        <v>0</v>
      </c>
      <c r="Q34" s="38">
        <f t="shared" si="60"/>
        <v>0</v>
      </c>
      <c r="R34" s="39"/>
      <c r="S34" s="39"/>
      <c r="T34" s="50">
        <f>IF(T27&lt;1,0,+ROUNDUP(T27,0))</f>
        <v>0</v>
      </c>
      <c r="U34" s="50">
        <f t="shared" ref="U34:V34" si="61">IF(U27&lt;1,0,+ROUNDUP(U27,0))</f>
        <v>0</v>
      </c>
      <c r="V34" s="50">
        <f t="shared" si="61"/>
        <v>0</v>
      </c>
      <c r="W34" s="66"/>
      <c r="X34" s="51"/>
    </row>
    <row r="35" spans="1:24" s="4" customFormat="1" ht="15.75">
      <c r="A35" s="94"/>
      <c r="B35" s="94"/>
      <c r="C35" s="83" t="s">
        <v>29</v>
      </c>
      <c r="D35" s="96"/>
      <c r="E35" s="26">
        <f>SUM(E31:E33)</f>
        <v>0</v>
      </c>
      <c r="F35" s="26">
        <f t="shared" ref="F35:G35" si="62">SUM(F31:F33)</f>
        <v>0</v>
      </c>
      <c r="G35" s="26">
        <f t="shared" si="62"/>
        <v>0</v>
      </c>
      <c r="H35" s="27"/>
      <c r="I35" s="27"/>
      <c r="J35" s="14">
        <f>SUM(J31:J33)</f>
        <v>0</v>
      </c>
      <c r="K35" s="14">
        <f t="shared" ref="K35:L35" si="63">SUM(K31:K33)</f>
        <v>0</v>
      </c>
      <c r="L35" s="14">
        <f t="shared" si="63"/>
        <v>0</v>
      </c>
      <c r="M35" s="15"/>
      <c r="N35" s="15"/>
      <c r="O35" s="38">
        <f>SUM(O31:O33)</f>
        <v>0</v>
      </c>
      <c r="P35" s="38">
        <f t="shared" ref="P35:Q35" si="64">SUM(P31:P33)</f>
        <v>0</v>
      </c>
      <c r="Q35" s="38">
        <f t="shared" si="64"/>
        <v>0</v>
      </c>
      <c r="R35" s="39"/>
      <c r="S35" s="39"/>
      <c r="T35" s="50">
        <f>SUM(T31:T33)</f>
        <v>0</v>
      </c>
      <c r="U35" s="50">
        <f t="shared" ref="U35:V35" si="65">SUM(U31:U33)</f>
        <v>0</v>
      </c>
      <c r="V35" s="50">
        <f t="shared" si="65"/>
        <v>0</v>
      </c>
      <c r="W35" s="66"/>
      <c r="X35" s="51"/>
    </row>
    <row r="36" spans="1:24" s="4" customFormat="1" ht="15.75">
      <c r="A36" s="94"/>
      <c r="B36" s="94"/>
      <c r="C36" s="82" t="s">
        <v>30</v>
      </c>
      <c r="D36" s="96"/>
      <c r="E36" s="30"/>
      <c r="F36" s="23"/>
      <c r="G36" s="23"/>
      <c r="H36" s="23"/>
      <c r="I36" s="23"/>
      <c r="J36" s="18"/>
      <c r="K36" s="11"/>
      <c r="L36" s="11"/>
      <c r="M36" s="11"/>
      <c r="N36" s="11"/>
      <c r="O36" s="42"/>
      <c r="P36" s="35"/>
      <c r="Q36" s="35"/>
      <c r="R36" s="35"/>
      <c r="S36" s="35"/>
      <c r="T36" s="54"/>
      <c r="U36" s="47"/>
      <c r="V36" s="47"/>
      <c r="W36" s="63"/>
      <c r="X36" s="47"/>
    </row>
    <row r="37" spans="1:24" s="4" customFormat="1" ht="15.75">
      <c r="A37" s="94"/>
      <c r="B37" s="94"/>
      <c r="C37" s="82" t="s">
        <v>31</v>
      </c>
      <c r="D37" s="96"/>
      <c r="E37" s="31" t="str">
        <f>+IF(E20&gt;0,1,"")</f>
        <v/>
      </c>
      <c r="F37" s="31" t="str">
        <f t="shared" ref="F37:G37" si="66">+IF(F20&gt;0,1,"")</f>
        <v/>
      </c>
      <c r="G37" s="31" t="str">
        <f t="shared" si="66"/>
        <v/>
      </c>
      <c r="H37" s="27"/>
      <c r="I37" s="27"/>
      <c r="J37" s="19" t="str">
        <f>+IF(J20&gt;0,1,"")</f>
        <v/>
      </c>
      <c r="K37" s="19" t="str">
        <f t="shared" ref="K37:L37" si="67">+IF(K20&gt;0,1,"")</f>
        <v/>
      </c>
      <c r="L37" s="19" t="str">
        <f t="shared" si="67"/>
        <v/>
      </c>
      <c r="M37" s="15"/>
      <c r="N37" s="15"/>
      <c r="O37" s="43" t="str">
        <f>+IF(O20&gt;0,1,"")</f>
        <v/>
      </c>
      <c r="P37" s="43" t="str">
        <f t="shared" ref="P37:Q37" si="68">+IF(P20&gt;0,1,"")</f>
        <v/>
      </c>
      <c r="Q37" s="43" t="str">
        <f t="shared" si="68"/>
        <v/>
      </c>
      <c r="R37" s="39"/>
      <c r="S37" s="39"/>
      <c r="T37" s="55" t="str">
        <f>+IF(T20&gt;0,1,"")</f>
        <v/>
      </c>
      <c r="U37" s="55" t="str">
        <f t="shared" ref="U37:V37" si="69">+IF(U20&gt;0,1,"")</f>
        <v/>
      </c>
      <c r="V37" s="55" t="str">
        <f t="shared" si="69"/>
        <v/>
      </c>
      <c r="W37" s="66"/>
      <c r="X37" s="51"/>
    </row>
    <row r="38" spans="1:24" s="4" customFormat="1" ht="15.75">
      <c r="A38" s="94"/>
      <c r="B38" s="94"/>
      <c r="C38" s="84" t="s">
        <v>32</v>
      </c>
      <c r="D38" s="96"/>
      <c r="E38" s="32">
        <f>IF(E20&gt;7,ROUNDUP(+E28,0),0)</f>
        <v>0</v>
      </c>
      <c r="F38" s="32">
        <f t="shared" ref="F38:G38" si="70">IF(F20&gt;7,ROUNDUP(+F28,0),0)</f>
        <v>0</v>
      </c>
      <c r="G38" s="32">
        <f t="shared" si="70"/>
        <v>0</v>
      </c>
      <c r="H38" s="33"/>
      <c r="I38" s="33"/>
      <c r="J38" s="20">
        <f>IF(J20&gt;7,ROUNDUP(+J28,0),0)</f>
        <v>0</v>
      </c>
      <c r="K38" s="20">
        <f t="shared" ref="K38:L38" si="71">IF(K20&gt;7,ROUNDUP(+K28,0),0)</f>
        <v>0</v>
      </c>
      <c r="L38" s="20">
        <f t="shared" si="71"/>
        <v>0</v>
      </c>
      <c r="M38" s="21"/>
      <c r="N38" s="21"/>
      <c r="O38" s="44">
        <f>IF(O20&gt;7,ROUNDUP(+O28,0),0)</f>
        <v>0</v>
      </c>
      <c r="P38" s="44">
        <f t="shared" ref="P38:Q38" si="72">IF(P20&gt;7,ROUNDUP(+P28,0),0)</f>
        <v>0</v>
      </c>
      <c r="Q38" s="44">
        <f t="shared" si="72"/>
        <v>0</v>
      </c>
      <c r="R38" s="45"/>
      <c r="S38" s="45"/>
      <c r="T38" s="56">
        <f>IF(T20&gt;7,ROUNDUP(+T28,0),0)</f>
        <v>0</v>
      </c>
      <c r="U38" s="56">
        <f t="shared" ref="U38:V38" si="73">IF(U20&gt;7,ROUNDUP(+U28,0),0)</f>
        <v>0</v>
      </c>
      <c r="V38" s="56">
        <f t="shared" si="73"/>
        <v>0</v>
      </c>
      <c r="W38" s="68"/>
      <c r="X38" s="57"/>
    </row>
    <row r="39" spans="1:24" s="4" customFormat="1" ht="63">
      <c r="A39" s="94"/>
      <c r="B39" s="94"/>
      <c r="C39" s="82"/>
      <c r="D39" s="96"/>
      <c r="E39" s="59" t="s">
        <v>34</v>
      </c>
      <c r="F39" s="59" t="s">
        <v>33</v>
      </c>
      <c r="G39" s="59" t="s">
        <v>33</v>
      </c>
      <c r="H39" s="34"/>
      <c r="I39" s="34"/>
      <c r="J39" s="60" t="s">
        <v>33</v>
      </c>
      <c r="K39" s="60" t="s">
        <v>33</v>
      </c>
      <c r="L39" s="60" t="s">
        <v>33</v>
      </c>
      <c r="M39" s="22"/>
      <c r="N39" s="22"/>
      <c r="O39" s="61" t="s">
        <v>33</v>
      </c>
      <c r="P39" s="61" t="s">
        <v>33</v>
      </c>
      <c r="Q39" s="61" t="s">
        <v>33</v>
      </c>
      <c r="R39" s="46"/>
      <c r="S39" s="46"/>
      <c r="T39" s="62" t="s">
        <v>33</v>
      </c>
      <c r="U39" s="62" t="s">
        <v>33</v>
      </c>
      <c r="V39" s="62" t="s">
        <v>33</v>
      </c>
      <c r="W39" s="69"/>
      <c r="X39" s="58"/>
    </row>
    <row r="40" spans="1:24" ht="117">
      <c r="A40" s="97"/>
      <c r="B40" s="97"/>
      <c r="C40" s="82"/>
      <c r="D40" s="97"/>
      <c r="E40" s="59" t="s">
        <v>35</v>
      </c>
      <c r="F40" s="59" t="s">
        <v>35</v>
      </c>
      <c r="G40" s="59" t="s">
        <v>35</v>
      </c>
      <c r="H40" s="98"/>
      <c r="I40" s="98"/>
      <c r="J40" s="60" t="s">
        <v>35</v>
      </c>
      <c r="K40" s="60" t="s">
        <v>35</v>
      </c>
      <c r="L40" s="60" t="s">
        <v>35</v>
      </c>
      <c r="M40" s="99"/>
      <c r="N40" s="99"/>
      <c r="O40" s="61" t="s">
        <v>35</v>
      </c>
      <c r="P40" s="61" t="s">
        <v>35</v>
      </c>
      <c r="Q40" s="61" t="s">
        <v>35</v>
      </c>
      <c r="R40" s="100"/>
      <c r="S40" s="100"/>
      <c r="T40" s="62" t="s">
        <v>35</v>
      </c>
      <c r="U40" s="62" t="s">
        <v>35</v>
      </c>
      <c r="V40" s="62" t="s">
        <v>35</v>
      </c>
      <c r="W40" s="101"/>
      <c r="X40" s="102"/>
    </row>
    <row r="41" spans="1:24">
      <c r="A41" s="71"/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</row>
  </sheetData>
  <protectedRanges>
    <protectedRange password="D957" sqref="A11:X11 A12:I12 A13:X40" name="Plage1"/>
  </protectedRanges>
  <mergeCells count="10">
    <mergeCell ref="E16:I16"/>
    <mergeCell ref="J16:N16"/>
    <mergeCell ref="O16:S16"/>
    <mergeCell ref="T16:X16"/>
    <mergeCell ref="A1:D1"/>
    <mergeCell ref="E1:I1"/>
    <mergeCell ref="J1:N1"/>
    <mergeCell ref="O1:S1"/>
    <mergeCell ref="T1:X1"/>
    <mergeCell ref="E15:X1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Y41"/>
  <sheetViews>
    <sheetView workbookViewId="0">
      <selection sqref="A1:XFD1048576"/>
    </sheetView>
  </sheetViews>
  <sheetFormatPr baseColWidth="10" defaultRowHeight="15"/>
  <cols>
    <col min="1" max="1" width="5.28515625" style="1" customWidth="1"/>
    <col min="2" max="2" width="21.7109375" style="1" customWidth="1"/>
    <col min="3" max="3" width="27.85546875" style="1" customWidth="1"/>
    <col min="4" max="4" width="13.7109375" style="1" customWidth="1"/>
    <col min="5" max="5" width="6.85546875" style="1" customWidth="1"/>
    <col min="6" max="6" width="6.28515625" style="1" customWidth="1"/>
    <col min="7" max="7" width="6.7109375" style="1" customWidth="1"/>
    <col min="8" max="8" width="7.28515625" style="1" customWidth="1"/>
    <col min="9" max="9" width="6.5703125" style="1" customWidth="1"/>
    <col min="10" max="10" width="6.85546875" style="1" customWidth="1"/>
    <col min="11" max="11" width="7" style="1" customWidth="1"/>
    <col min="12" max="12" width="7.140625" style="1" customWidth="1"/>
    <col min="13" max="13" width="6.85546875" style="1" customWidth="1"/>
    <col min="14" max="14" width="8.28515625" style="1" customWidth="1"/>
    <col min="15" max="15" width="8.42578125" style="1" customWidth="1"/>
    <col min="16" max="16" width="8.28515625" style="1" customWidth="1"/>
    <col min="17" max="17" width="7.140625" style="1" customWidth="1"/>
    <col min="18" max="18" width="7.28515625" style="1" customWidth="1"/>
    <col min="19" max="20" width="7.7109375" style="1" customWidth="1"/>
    <col min="21" max="21" width="7.85546875" style="1" customWidth="1"/>
    <col min="22" max="22" width="8" style="1" customWidth="1"/>
    <col min="23" max="23" width="6.7109375" style="1" customWidth="1"/>
    <col min="24" max="24" width="7.42578125" style="1" customWidth="1"/>
    <col min="25" max="16384" width="11.42578125" style="1"/>
  </cols>
  <sheetData>
    <row r="1" spans="1:25">
      <c r="A1" s="123" t="s">
        <v>0</v>
      </c>
      <c r="B1" s="123"/>
      <c r="C1" s="123"/>
      <c r="D1" s="123"/>
      <c r="E1" s="124" t="s">
        <v>1</v>
      </c>
      <c r="F1" s="125"/>
      <c r="G1" s="125"/>
      <c r="H1" s="125"/>
      <c r="I1" s="126"/>
      <c r="J1" s="127" t="s">
        <v>2</v>
      </c>
      <c r="K1" s="128"/>
      <c r="L1" s="128"/>
      <c r="M1" s="128"/>
      <c r="N1" s="129"/>
      <c r="O1" s="130" t="s">
        <v>3</v>
      </c>
      <c r="P1" s="131"/>
      <c r="Q1" s="131"/>
      <c r="R1" s="131"/>
      <c r="S1" s="132"/>
      <c r="T1" s="133" t="s">
        <v>4</v>
      </c>
      <c r="U1" s="134"/>
      <c r="V1" s="134"/>
      <c r="W1" s="134"/>
      <c r="X1" s="135"/>
    </row>
    <row r="2" spans="1:25" ht="18" customHeight="1">
      <c r="A2" s="2" t="s">
        <v>15</v>
      </c>
      <c r="B2" s="2" t="s">
        <v>16</v>
      </c>
      <c r="C2" s="2" t="s">
        <v>17</v>
      </c>
      <c r="D2" s="2" t="s">
        <v>18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7" t="s">
        <v>5</v>
      </c>
      <c r="K2" s="7" t="s">
        <v>6</v>
      </c>
      <c r="L2" s="7" t="s">
        <v>7</v>
      </c>
      <c r="M2" s="7" t="s">
        <v>8</v>
      </c>
      <c r="N2" s="7" t="s">
        <v>9</v>
      </c>
      <c r="O2" s="8" t="s">
        <v>5</v>
      </c>
      <c r="P2" s="8" t="s">
        <v>6</v>
      </c>
      <c r="Q2" s="8" t="s">
        <v>7</v>
      </c>
      <c r="R2" s="8" t="s">
        <v>8</v>
      </c>
      <c r="S2" s="8" t="s">
        <v>9</v>
      </c>
      <c r="T2" s="9" t="s">
        <v>5</v>
      </c>
      <c r="U2" s="9" t="s">
        <v>6</v>
      </c>
      <c r="V2" s="9" t="s">
        <v>7</v>
      </c>
      <c r="W2" s="9" t="s">
        <v>8</v>
      </c>
      <c r="X2" s="9" t="s">
        <v>9</v>
      </c>
    </row>
    <row r="3" spans="1:25" ht="19.5">
      <c r="A3" s="103"/>
      <c r="B3" s="104"/>
      <c r="C3" s="104"/>
      <c r="D3" s="105"/>
      <c r="E3" s="106"/>
      <c r="F3" s="107"/>
      <c r="G3" s="107"/>
      <c r="H3" s="107"/>
      <c r="I3" s="107"/>
      <c r="J3" s="108"/>
      <c r="K3" s="108"/>
      <c r="L3" s="108"/>
      <c r="M3" s="108"/>
      <c r="N3" s="108"/>
      <c r="O3" s="109"/>
      <c r="P3" s="109"/>
      <c r="Q3" s="109"/>
      <c r="R3" s="109"/>
      <c r="S3" s="109"/>
      <c r="T3" s="110"/>
      <c r="U3" s="110"/>
      <c r="V3" s="110"/>
      <c r="W3" s="110"/>
      <c r="X3" s="110"/>
    </row>
    <row r="4" spans="1:25" ht="19.5">
      <c r="A4" s="103"/>
      <c r="B4" s="104"/>
      <c r="C4" s="104"/>
      <c r="D4" s="105"/>
      <c r="E4" s="106"/>
      <c r="F4" s="107"/>
      <c r="G4" s="107"/>
      <c r="H4" s="107"/>
      <c r="I4" s="107"/>
      <c r="J4" s="108"/>
      <c r="K4" s="108"/>
      <c r="L4" s="108"/>
      <c r="M4" s="108"/>
      <c r="N4" s="108"/>
      <c r="O4" s="109"/>
      <c r="P4" s="109"/>
      <c r="Q4" s="109"/>
      <c r="R4" s="109"/>
      <c r="S4" s="109"/>
      <c r="T4" s="110"/>
      <c r="U4" s="110"/>
      <c r="V4" s="110"/>
      <c r="W4" s="110"/>
      <c r="X4" s="110"/>
    </row>
    <row r="5" spans="1:25" ht="19.5">
      <c r="A5" s="103"/>
      <c r="B5" s="104"/>
      <c r="C5" s="104"/>
      <c r="D5" s="105"/>
      <c r="E5" s="106"/>
      <c r="F5" s="107"/>
      <c r="G5" s="107"/>
      <c r="H5" s="107"/>
      <c r="I5" s="107"/>
      <c r="J5" s="108"/>
      <c r="K5" s="108"/>
      <c r="L5" s="108"/>
      <c r="M5" s="108"/>
      <c r="N5" s="108"/>
      <c r="O5" s="109"/>
      <c r="P5" s="109"/>
      <c r="Q5" s="109"/>
      <c r="R5" s="109"/>
      <c r="S5" s="109"/>
      <c r="T5" s="110"/>
      <c r="U5" s="110"/>
      <c r="V5" s="110"/>
      <c r="W5" s="110"/>
      <c r="X5" s="110"/>
    </row>
    <row r="6" spans="1:25" ht="19.5">
      <c r="A6" s="103"/>
      <c r="B6" s="104"/>
      <c r="C6" s="104"/>
      <c r="D6" s="105"/>
      <c r="E6" s="106"/>
      <c r="F6" s="107"/>
      <c r="G6" s="107"/>
      <c r="H6" s="107"/>
      <c r="I6" s="107"/>
      <c r="J6" s="108"/>
      <c r="K6" s="108"/>
      <c r="L6" s="108"/>
      <c r="M6" s="108"/>
      <c r="N6" s="108"/>
      <c r="O6" s="109"/>
      <c r="P6" s="109"/>
      <c r="Q6" s="109"/>
      <c r="R6" s="109"/>
      <c r="S6" s="109"/>
      <c r="T6" s="110"/>
      <c r="U6" s="110"/>
      <c r="V6" s="110"/>
      <c r="W6" s="110"/>
      <c r="X6" s="110"/>
    </row>
    <row r="7" spans="1:25" ht="19.5">
      <c r="A7" s="103"/>
      <c r="B7" s="104"/>
      <c r="C7" s="104"/>
      <c r="D7" s="105"/>
      <c r="E7" s="106"/>
      <c r="F7" s="107"/>
      <c r="G7" s="107"/>
      <c r="H7" s="107"/>
      <c r="I7" s="107"/>
      <c r="J7" s="108"/>
      <c r="K7" s="108"/>
      <c r="L7" s="108"/>
      <c r="M7" s="108"/>
      <c r="N7" s="108"/>
      <c r="O7" s="109"/>
      <c r="P7" s="109"/>
      <c r="Q7" s="109"/>
      <c r="R7" s="109"/>
      <c r="S7" s="109"/>
      <c r="T7" s="110"/>
      <c r="U7" s="110"/>
      <c r="V7" s="110"/>
      <c r="W7" s="110"/>
      <c r="X7" s="110"/>
    </row>
    <row r="8" spans="1:25" ht="19.5">
      <c r="A8" s="103"/>
      <c r="B8" s="104"/>
      <c r="C8" s="104"/>
      <c r="D8" s="105"/>
      <c r="E8" s="106"/>
      <c r="F8" s="107"/>
      <c r="G8" s="107"/>
      <c r="H8" s="107"/>
      <c r="I8" s="107"/>
      <c r="J8" s="108"/>
      <c r="K8" s="108"/>
      <c r="L8" s="108"/>
      <c r="M8" s="108"/>
      <c r="N8" s="108"/>
      <c r="O8" s="109"/>
      <c r="P8" s="109"/>
      <c r="Q8" s="109"/>
      <c r="R8" s="109"/>
      <c r="S8" s="109"/>
      <c r="T8" s="110"/>
      <c r="U8" s="110"/>
      <c r="V8" s="110"/>
      <c r="W8" s="110"/>
      <c r="X8" s="110"/>
    </row>
    <row r="9" spans="1:25" ht="19.5">
      <c r="A9" s="103"/>
      <c r="B9" s="104"/>
      <c r="C9" s="104"/>
      <c r="D9" s="105"/>
      <c r="E9" s="106"/>
      <c r="F9" s="107"/>
      <c r="G9" s="107"/>
      <c r="H9" s="107"/>
      <c r="I9" s="107"/>
      <c r="J9" s="108"/>
      <c r="K9" s="108"/>
      <c r="L9" s="108"/>
      <c r="M9" s="108"/>
      <c r="N9" s="108"/>
      <c r="O9" s="109"/>
      <c r="P9" s="109"/>
      <c r="Q9" s="109"/>
      <c r="R9" s="109"/>
      <c r="S9" s="109"/>
      <c r="T9" s="110"/>
      <c r="U9" s="110"/>
      <c r="V9" s="110"/>
      <c r="W9" s="110"/>
      <c r="X9" s="110"/>
    </row>
    <row r="10" spans="1:25" ht="19.5">
      <c r="A10" s="103"/>
      <c r="B10" s="104"/>
      <c r="C10" s="104"/>
      <c r="D10" s="105"/>
      <c r="E10" s="106"/>
      <c r="F10" s="107"/>
      <c r="G10" s="107"/>
      <c r="H10" s="107"/>
      <c r="I10" s="107"/>
      <c r="J10" s="108"/>
      <c r="K10" s="108"/>
      <c r="L10" s="108"/>
      <c r="M10" s="108"/>
      <c r="N10" s="108"/>
      <c r="O10" s="109"/>
      <c r="P10" s="109"/>
      <c r="Q10" s="109"/>
      <c r="R10" s="109"/>
      <c r="S10" s="109"/>
      <c r="T10" s="110"/>
      <c r="U10" s="110"/>
      <c r="V10" s="110"/>
      <c r="W10" s="110"/>
      <c r="X10" s="110"/>
    </row>
    <row r="11" spans="1:25" ht="19.5">
      <c r="A11" s="85"/>
      <c r="B11" s="85"/>
      <c r="C11" s="85" t="s">
        <v>19</v>
      </c>
      <c r="D11" s="85"/>
      <c r="E11" s="86">
        <f>SUM(E3:E10)</f>
        <v>0</v>
      </c>
      <c r="F11" s="86">
        <f t="shared" ref="F11:X11" si="0">SUM(F3:F10)</f>
        <v>0</v>
      </c>
      <c r="G11" s="86">
        <f t="shared" si="0"/>
        <v>0</v>
      </c>
      <c r="H11" s="86">
        <f t="shared" si="0"/>
        <v>0</v>
      </c>
      <c r="I11" s="86">
        <f t="shared" si="0"/>
        <v>0</v>
      </c>
      <c r="J11" s="87">
        <f t="shared" si="0"/>
        <v>0</v>
      </c>
      <c r="K11" s="87">
        <f t="shared" si="0"/>
        <v>0</v>
      </c>
      <c r="L11" s="87">
        <f t="shared" si="0"/>
        <v>0</v>
      </c>
      <c r="M11" s="87">
        <f t="shared" si="0"/>
        <v>0</v>
      </c>
      <c r="N11" s="87">
        <f t="shared" si="0"/>
        <v>0</v>
      </c>
      <c r="O11" s="88">
        <f t="shared" si="0"/>
        <v>0</v>
      </c>
      <c r="P11" s="88">
        <f t="shared" si="0"/>
        <v>0</v>
      </c>
      <c r="Q11" s="88">
        <f t="shared" si="0"/>
        <v>0</v>
      </c>
      <c r="R11" s="88">
        <f t="shared" si="0"/>
        <v>0</v>
      </c>
      <c r="S11" s="88">
        <f t="shared" si="0"/>
        <v>0</v>
      </c>
      <c r="T11" s="89">
        <f t="shared" si="0"/>
        <v>0</v>
      </c>
      <c r="U11" s="89">
        <f t="shared" si="0"/>
        <v>0</v>
      </c>
      <c r="V11" s="89">
        <f t="shared" si="0"/>
        <v>0</v>
      </c>
      <c r="W11" s="89">
        <f t="shared" si="0"/>
        <v>0</v>
      </c>
      <c r="X11" s="89">
        <f t="shared" si="0"/>
        <v>0</v>
      </c>
    </row>
    <row r="12" spans="1:25" ht="19.5">
      <c r="A12" s="85"/>
      <c r="B12" s="85"/>
      <c r="C12" s="85" t="s">
        <v>10</v>
      </c>
      <c r="D12" s="85"/>
      <c r="E12" s="86">
        <f>SUMIF($A3:$A10,"&lt;6",E3:E10)</f>
        <v>0</v>
      </c>
      <c r="F12" s="86">
        <f t="shared" ref="F12:I12" si="1">SUMIF($A3:$A10,"&lt;6",F3:F10)</f>
        <v>0</v>
      </c>
      <c r="G12" s="86">
        <f t="shared" si="1"/>
        <v>0</v>
      </c>
      <c r="H12" s="86">
        <f t="shared" si="1"/>
        <v>0</v>
      </c>
      <c r="I12" s="86">
        <f t="shared" si="1"/>
        <v>0</v>
      </c>
      <c r="J12" s="87">
        <f>SUMIF($A3:$A10,"&lt;6",J3:J10)</f>
        <v>0</v>
      </c>
      <c r="K12" s="87">
        <f t="shared" ref="K12:N12" si="2">SUMIF($A3:$A10,"&lt;6",K3:K10)</f>
        <v>0</v>
      </c>
      <c r="L12" s="87">
        <f t="shared" si="2"/>
        <v>0</v>
      </c>
      <c r="M12" s="87">
        <f t="shared" si="2"/>
        <v>0</v>
      </c>
      <c r="N12" s="87">
        <f t="shared" si="2"/>
        <v>0</v>
      </c>
      <c r="O12" s="88">
        <f>SUMIF($A3:$A10,"&lt;6",O3:O10)</f>
        <v>0</v>
      </c>
      <c r="P12" s="88">
        <f t="shared" ref="P12:S12" si="3">SUMIF($A3:$A10,"&lt;6",P3:P10)</f>
        <v>0</v>
      </c>
      <c r="Q12" s="88">
        <f t="shared" si="3"/>
        <v>0</v>
      </c>
      <c r="R12" s="88">
        <f t="shared" si="3"/>
        <v>0</v>
      </c>
      <c r="S12" s="88">
        <f t="shared" si="3"/>
        <v>0</v>
      </c>
      <c r="T12" s="89">
        <f>SUMIF($A3:$A10,"&lt;6",T3:T10)</f>
        <v>0</v>
      </c>
      <c r="U12" s="89">
        <f t="shared" ref="U12:X12" si="4">SUMIF($A3:$A10,"&lt;6",U3:U10)</f>
        <v>0</v>
      </c>
      <c r="V12" s="89">
        <f t="shared" si="4"/>
        <v>0</v>
      </c>
      <c r="W12" s="89">
        <f t="shared" si="4"/>
        <v>0</v>
      </c>
      <c r="X12" s="89">
        <f t="shared" si="4"/>
        <v>0</v>
      </c>
    </row>
    <row r="13" spans="1:25" ht="19.5">
      <c r="A13" s="85"/>
      <c r="B13" s="85"/>
      <c r="C13" s="85" t="s">
        <v>11</v>
      </c>
      <c r="D13" s="85"/>
      <c r="E13" s="86">
        <f>SUMIF($A3:$A10,"&gt;=6",E3:E10)</f>
        <v>0</v>
      </c>
      <c r="F13" s="86">
        <f t="shared" ref="F13:I13" si="5">SUMIF($A3:$A10,"&gt;=6",F3:F10)</f>
        <v>0</v>
      </c>
      <c r="G13" s="86">
        <f t="shared" si="5"/>
        <v>0</v>
      </c>
      <c r="H13" s="86">
        <f t="shared" si="5"/>
        <v>0</v>
      </c>
      <c r="I13" s="86">
        <f t="shared" si="5"/>
        <v>0</v>
      </c>
      <c r="J13" s="87">
        <f>SUMIF($A3:$A10,"&gt;=6",J3:J10)</f>
        <v>0</v>
      </c>
      <c r="K13" s="87">
        <f t="shared" ref="K13:N13" si="6">SUMIF($A3:$A10,"&gt;=6",K3:K10)</f>
        <v>0</v>
      </c>
      <c r="L13" s="87">
        <f t="shared" si="6"/>
        <v>0</v>
      </c>
      <c r="M13" s="87">
        <f t="shared" si="6"/>
        <v>0</v>
      </c>
      <c r="N13" s="87">
        <f t="shared" si="6"/>
        <v>0</v>
      </c>
      <c r="O13" s="88">
        <f>SUMIF($A3:$A10,"&gt;=6",O3:O10)</f>
        <v>0</v>
      </c>
      <c r="P13" s="88">
        <f t="shared" ref="P13:S13" si="7">SUMIF($A3:$A10,"&gt;=6",P3:P10)</f>
        <v>0</v>
      </c>
      <c r="Q13" s="88">
        <f t="shared" si="7"/>
        <v>0</v>
      </c>
      <c r="R13" s="88">
        <f t="shared" si="7"/>
        <v>0</v>
      </c>
      <c r="S13" s="88">
        <f t="shared" si="7"/>
        <v>0</v>
      </c>
      <c r="T13" s="89">
        <f>SUMIF($A3:$A10,"&gt;=6",T3:T10)</f>
        <v>0</v>
      </c>
      <c r="U13" s="89">
        <f t="shared" ref="U13:X13" si="8">SUMIF($A3:$A10,"&gt;=6",U3:U10)</f>
        <v>0</v>
      </c>
      <c r="V13" s="89">
        <f t="shared" si="8"/>
        <v>0</v>
      </c>
      <c r="W13" s="89">
        <f t="shared" si="8"/>
        <v>0</v>
      </c>
      <c r="X13" s="89">
        <f t="shared" si="8"/>
        <v>0</v>
      </c>
    </row>
    <row r="14" spans="1:25" ht="19.5">
      <c r="A14" s="90"/>
      <c r="B14" s="90"/>
      <c r="C14" s="85" t="s">
        <v>12</v>
      </c>
      <c r="D14" s="85"/>
      <c r="E14" s="86">
        <f>E38</f>
        <v>0</v>
      </c>
      <c r="F14" s="86">
        <f t="shared" ref="F14:V14" si="9">F38</f>
        <v>0</v>
      </c>
      <c r="G14" s="86">
        <f t="shared" si="9"/>
        <v>0</v>
      </c>
      <c r="H14" s="86"/>
      <c r="I14" s="86"/>
      <c r="J14" s="87">
        <f t="shared" si="9"/>
        <v>0</v>
      </c>
      <c r="K14" s="87">
        <f t="shared" si="9"/>
        <v>0</v>
      </c>
      <c r="L14" s="87">
        <f t="shared" si="9"/>
        <v>0</v>
      </c>
      <c r="M14" s="87"/>
      <c r="N14" s="87"/>
      <c r="O14" s="88">
        <f t="shared" si="9"/>
        <v>0</v>
      </c>
      <c r="P14" s="88">
        <f t="shared" si="9"/>
        <v>0</v>
      </c>
      <c r="Q14" s="88">
        <f t="shared" si="9"/>
        <v>0</v>
      </c>
      <c r="R14" s="88"/>
      <c r="S14" s="88"/>
      <c r="T14" s="89">
        <f t="shared" si="9"/>
        <v>0</v>
      </c>
      <c r="U14" s="89">
        <f t="shared" si="9"/>
        <v>0</v>
      </c>
      <c r="V14" s="89">
        <f t="shared" si="9"/>
        <v>0</v>
      </c>
      <c r="W14" s="89"/>
      <c r="X14" s="89"/>
    </row>
    <row r="15" spans="1:25" s="4" customFormat="1" ht="19.5">
      <c r="A15" s="91"/>
      <c r="B15" s="91"/>
      <c r="C15" s="91"/>
      <c r="D15" s="91"/>
      <c r="E15" s="111" t="s">
        <v>14</v>
      </c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3"/>
    </row>
    <row r="16" spans="1:25" s="3" customFormat="1" ht="19.5">
      <c r="A16" s="85"/>
      <c r="B16" s="85"/>
      <c r="C16" s="85" t="s">
        <v>13</v>
      </c>
      <c r="D16" s="92"/>
      <c r="E16" s="114">
        <f>F11+F14</f>
        <v>0</v>
      </c>
      <c r="F16" s="115"/>
      <c r="G16" s="115"/>
      <c r="H16" s="115"/>
      <c r="I16" s="116"/>
      <c r="J16" s="117">
        <f>K11+K14</f>
        <v>0</v>
      </c>
      <c r="K16" s="118"/>
      <c r="L16" s="118"/>
      <c r="M16" s="118"/>
      <c r="N16" s="119"/>
      <c r="O16" s="120">
        <f>P11+P14</f>
        <v>0</v>
      </c>
      <c r="P16" s="121"/>
      <c r="Q16" s="121"/>
      <c r="R16" s="121"/>
      <c r="S16" s="121"/>
      <c r="T16" s="122">
        <f>U11+U14</f>
        <v>0</v>
      </c>
      <c r="U16" s="122"/>
      <c r="V16" s="122"/>
      <c r="W16" s="122"/>
      <c r="X16" s="122"/>
      <c r="Y16" s="10"/>
    </row>
    <row r="17" spans="1:24" s="4" customFormat="1" ht="19.5" hidden="1" customHeight="1">
      <c r="A17" s="91"/>
      <c r="B17" s="91"/>
      <c r="C17" s="91"/>
      <c r="D17" s="91"/>
      <c r="E17" s="93">
        <f t="shared" ref="E17:G18" si="10">E12</f>
        <v>0</v>
      </c>
      <c r="F17" s="93">
        <f t="shared" si="10"/>
        <v>0</v>
      </c>
      <c r="G17" s="93">
        <f t="shared" si="10"/>
        <v>0</v>
      </c>
      <c r="H17" s="93"/>
      <c r="I17" s="93"/>
      <c r="J17" s="93">
        <f t="shared" ref="J17:L18" si="11">J12</f>
        <v>0</v>
      </c>
      <c r="K17" s="93">
        <f t="shared" si="11"/>
        <v>0</v>
      </c>
      <c r="L17" s="93">
        <f t="shared" si="11"/>
        <v>0</v>
      </c>
      <c r="M17" s="93"/>
      <c r="N17" s="93"/>
      <c r="O17" s="93">
        <f t="shared" ref="O17:Q18" si="12">O12</f>
        <v>0</v>
      </c>
      <c r="P17" s="93">
        <f t="shared" si="12"/>
        <v>0</v>
      </c>
      <c r="Q17" s="93">
        <f t="shared" si="12"/>
        <v>0</v>
      </c>
      <c r="R17" s="93"/>
      <c r="S17" s="93"/>
      <c r="T17" s="93">
        <f t="shared" ref="T17:V18" si="13">T12</f>
        <v>0</v>
      </c>
      <c r="U17" s="93">
        <f t="shared" si="13"/>
        <v>0</v>
      </c>
      <c r="V17" s="93">
        <f t="shared" si="13"/>
        <v>0</v>
      </c>
      <c r="W17" s="93"/>
      <c r="X17" s="93"/>
    </row>
    <row r="18" spans="1:24" s="4" customFormat="1" ht="15.75" hidden="1" customHeight="1">
      <c r="A18" s="94"/>
      <c r="B18" s="94"/>
      <c r="C18" s="94"/>
      <c r="D18" s="94"/>
      <c r="E18" s="5">
        <f t="shared" si="10"/>
        <v>0</v>
      </c>
      <c r="F18" s="5">
        <f t="shared" si="10"/>
        <v>0</v>
      </c>
      <c r="G18" s="5">
        <f t="shared" si="10"/>
        <v>0</v>
      </c>
      <c r="H18" s="5"/>
      <c r="I18" s="5"/>
      <c r="J18" s="5">
        <f t="shared" si="11"/>
        <v>0</v>
      </c>
      <c r="K18" s="5">
        <f t="shared" si="11"/>
        <v>0</v>
      </c>
      <c r="L18" s="5">
        <f t="shared" si="11"/>
        <v>0</v>
      </c>
      <c r="M18" s="5"/>
      <c r="N18" s="5"/>
      <c r="O18" s="5">
        <f t="shared" si="12"/>
        <v>0</v>
      </c>
      <c r="P18" s="5">
        <f t="shared" si="12"/>
        <v>0</v>
      </c>
      <c r="Q18" s="5">
        <f t="shared" si="12"/>
        <v>0</v>
      </c>
      <c r="R18" s="5"/>
      <c r="S18" s="5"/>
      <c r="T18" s="5">
        <f t="shared" si="13"/>
        <v>0</v>
      </c>
      <c r="U18" s="5">
        <f t="shared" si="13"/>
        <v>0</v>
      </c>
      <c r="V18" s="5">
        <f t="shared" si="13"/>
        <v>0</v>
      </c>
      <c r="W18" s="5"/>
      <c r="X18" s="5"/>
    </row>
    <row r="19" spans="1:24" s="4" customFormat="1" ht="15.75" hidden="1" customHeight="1">
      <c r="A19" s="94"/>
      <c r="B19" s="94"/>
      <c r="C19" s="94"/>
      <c r="D19" s="94"/>
      <c r="E19" s="5">
        <v>0</v>
      </c>
      <c r="F19" s="5">
        <v>0</v>
      </c>
      <c r="G19" s="5">
        <v>0</v>
      </c>
      <c r="H19" s="5"/>
      <c r="I19" s="5"/>
      <c r="J19" s="5">
        <v>0</v>
      </c>
      <c r="K19" s="5">
        <v>0</v>
      </c>
      <c r="L19" s="5">
        <v>0</v>
      </c>
      <c r="M19" s="5"/>
      <c r="N19" s="5"/>
      <c r="O19" s="5">
        <v>0</v>
      </c>
      <c r="P19" s="5">
        <v>0</v>
      </c>
      <c r="Q19" s="5">
        <v>0</v>
      </c>
      <c r="R19" s="5"/>
      <c r="S19" s="5"/>
      <c r="T19" s="5">
        <v>0</v>
      </c>
      <c r="U19" s="5">
        <v>0</v>
      </c>
      <c r="V19" s="5">
        <v>0</v>
      </c>
      <c r="W19" s="5"/>
      <c r="X19" s="5"/>
    </row>
    <row r="20" spans="1:24" s="4" customFormat="1" ht="15.75" hidden="1" customHeight="1">
      <c r="A20" s="94"/>
      <c r="B20" s="94"/>
      <c r="C20" s="94"/>
      <c r="D20" s="94"/>
      <c r="E20" s="5">
        <f>SUM(E17:E19)</f>
        <v>0</v>
      </c>
      <c r="F20" s="5">
        <f>SUM(F17:F19)</f>
        <v>0</v>
      </c>
      <c r="G20" s="5">
        <f>SUM(G17:G19)</f>
        <v>0</v>
      </c>
      <c r="H20" s="5"/>
      <c r="I20" s="5"/>
      <c r="J20" s="5">
        <f>SUM(J17:J19)</f>
        <v>0</v>
      </c>
      <c r="K20" s="5">
        <f>SUM(K17:K19)</f>
        <v>0</v>
      </c>
      <c r="L20" s="5">
        <f>SUM(L17:L19)</f>
        <v>0</v>
      </c>
      <c r="M20" s="5"/>
      <c r="N20" s="5"/>
      <c r="O20" s="5">
        <f>SUM(O17:O19)</f>
        <v>0</v>
      </c>
      <c r="P20" s="5">
        <f>SUM(P17:P19)</f>
        <v>0</v>
      </c>
      <c r="Q20" s="5">
        <f>SUM(Q17:Q19)</f>
        <v>0</v>
      </c>
      <c r="R20" s="5"/>
      <c r="S20" s="5"/>
      <c r="T20" s="5">
        <f>SUM(T17:T19)</f>
        <v>0</v>
      </c>
      <c r="U20" s="5">
        <f>SUM(U17:U19)</f>
        <v>0</v>
      </c>
      <c r="V20" s="5">
        <f>SUM(V17:V19)</f>
        <v>0</v>
      </c>
      <c r="W20" s="5"/>
      <c r="X20" s="5"/>
    </row>
    <row r="21" spans="1:24" s="4" customFormat="1" ht="15.75" hidden="1" customHeight="1">
      <c r="A21" s="95"/>
      <c r="B21" s="95"/>
      <c r="C21" s="95"/>
      <c r="D21" s="95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5"/>
      <c r="X21" s="5"/>
    </row>
    <row r="22" spans="1:24" s="4" customFormat="1" ht="15.75" hidden="1" customHeight="1">
      <c r="A22" s="94"/>
      <c r="B22" s="94"/>
      <c r="C22" s="72" t="s">
        <v>20</v>
      </c>
      <c r="D22" s="96"/>
      <c r="E22" s="30"/>
      <c r="F22" s="23"/>
      <c r="G22" s="23"/>
      <c r="H22" s="23"/>
      <c r="I22" s="23"/>
      <c r="J22" s="11"/>
      <c r="K22" s="11"/>
      <c r="L22" s="11"/>
      <c r="M22" s="11"/>
      <c r="N22" s="11"/>
      <c r="O22" s="35"/>
      <c r="P22" s="35"/>
      <c r="Q22" s="35"/>
      <c r="R22" s="35"/>
      <c r="S22" s="35"/>
      <c r="T22" s="47"/>
      <c r="U22" s="47"/>
      <c r="V22" s="47"/>
      <c r="W22" s="63"/>
      <c r="X22" s="47"/>
    </row>
    <row r="23" spans="1:24" s="4" customFormat="1" ht="15.75" hidden="1" customHeight="1">
      <c r="A23" s="94"/>
      <c r="B23" s="94"/>
      <c r="C23" s="72" t="s">
        <v>21</v>
      </c>
      <c r="D23" s="96"/>
      <c r="E23" s="30">
        <f>+E27/2</f>
        <v>0</v>
      </c>
      <c r="F23" s="30">
        <f t="shared" ref="F23:G23" si="14">+F27/2</f>
        <v>0</v>
      </c>
      <c r="G23" s="30">
        <f t="shared" si="14"/>
        <v>0</v>
      </c>
      <c r="H23" s="23"/>
      <c r="I23" s="23"/>
      <c r="J23" s="18">
        <f>+J27/2</f>
        <v>0</v>
      </c>
      <c r="K23" s="18">
        <f t="shared" ref="K23:L23" si="15">+K27/2</f>
        <v>0</v>
      </c>
      <c r="L23" s="18">
        <f t="shared" si="15"/>
        <v>0</v>
      </c>
      <c r="M23" s="11"/>
      <c r="N23" s="11"/>
      <c r="O23" s="42">
        <f>+O27/2</f>
        <v>0</v>
      </c>
      <c r="P23" s="42">
        <f t="shared" ref="P23:Q23" si="16">+P27/2</f>
        <v>0</v>
      </c>
      <c r="Q23" s="42">
        <f t="shared" si="16"/>
        <v>0</v>
      </c>
      <c r="R23" s="35"/>
      <c r="S23" s="35"/>
      <c r="T23" s="54">
        <f>+T27/2</f>
        <v>0</v>
      </c>
      <c r="U23" s="54">
        <f t="shared" ref="U23:V23" si="17">+U27/2</f>
        <v>0</v>
      </c>
      <c r="V23" s="54">
        <f t="shared" si="17"/>
        <v>0</v>
      </c>
      <c r="W23" s="63"/>
      <c r="X23" s="47"/>
    </row>
    <row r="24" spans="1:24" s="4" customFormat="1" ht="15.75" hidden="1" customHeight="1">
      <c r="A24" s="94"/>
      <c r="B24" s="94"/>
      <c r="C24" s="73" t="s">
        <v>22</v>
      </c>
      <c r="D24" s="96"/>
      <c r="E24" s="30">
        <f>ROUNDUP(+E27*0.8,0)</f>
        <v>0</v>
      </c>
      <c r="F24" s="30">
        <f t="shared" ref="F24:G24" si="18">ROUNDUP(+F27*0.8,0)</f>
        <v>0</v>
      </c>
      <c r="G24" s="30">
        <f t="shared" si="18"/>
        <v>0</v>
      </c>
      <c r="H24" s="23"/>
      <c r="I24" s="23"/>
      <c r="J24" s="18">
        <f>ROUNDUP(+J27*0.8,0)</f>
        <v>0</v>
      </c>
      <c r="K24" s="18">
        <f t="shared" ref="K24:L24" si="19">ROUNDUP(+K27*0.8,0)</f>
        <v>0</v>
      </c>
      <c r="L24" s="18">
        <f t="shared" si="19"/>
        <v>0</v>
      </c>
      <c r="M24" s="11"/>
      <c r="N24" s="11"/>
      <c r="O24" s="42">
        <f>ROUNDUP(+O27*0.8,0)</f>
        <v>0</v>
      </c>
      <c r="P24" s="42">
        <f t="shared" ref="P24:Q24" si="20">ROUNDUP(+P27*0.8,0)</f>
        <v>0</v>
      </c>
      <c r="Q24" s="42">
        <f t="shared" si="20"/>
        <v>0</v>
      </c>
      <c r="R24" s="35"/>
      <c r="S24" s="35"/>
      <c r="T24" s="54">
        <f>ROUNDUP(+T27*0.8,0)</f>
        <v>0</v>
      </c>
      <c r="U24" s="54">
        <f t="shared" ref="U24:V24" si="21">ROUNDUP(+U27*0.8,0)</f>
        <v>0</v>
      </c>
      <c r="V24" s="54">
        <f t="shared" si="21"/>
        <v>0</v>
      </c>
      <c r="W24" s="63"/>
      <c r="X24" s="47"/>
    </row>
    <row r="25" spans="1:24" s="4" customFormat="1" ht="15.75" hidden="1" customHeight="1">
      <c r="A25" s="94"/>
      <c r="B25" s="94"/>
      <c r="C25" s="73"/>
      <c r="D25" s="96"/>
      <c r="E25" s="74">
        <f>+E24-ROUNDUP(E23,0)</f>
        <v>0</v>
      </c>
      <c r="F25" s="74">
        <f t="shared" ref="F25:G25" si="22">+F24-ROUNDUP(F23,0)</f>
        <v>0</v>
      </c>
      <c r="G25" s="74">
        <f t="shared" si="22"/>
        <v>0</v>
      </c>
      <c r="H25" s="24"/>
      <c r="I25" s="24"/>
      <c r="J25" s="75">
        <f>+J24-ROUNDUP(J23,0)</f>
        <v>0</v>
      </c>
      <c r="K25" s="75">
        <f t="shared" ref="K25:L25" si="23">+K24-ROUNDUP(K23,0)</f>
        <v>0</v>
      </c>
      <c r="L25" s="75">
        <f t="shared" si="23"/>
        <v>0</v>
      </c>
      <c r="M25" s="12"/>
      <c r="N25" s="12"/>
      <c r="O25" s="76">
        <f>+O24-ROUNDUP(O23,0)</f>
        <v>0</v>
      </c>
      <c r="P25" s="76">
        <f t="shared" ref="P25:Q25" si="24">+P24-ROUNDUP(P23,0)</f>
        <v>0</v>
      </c>
      <c r="Q25" s="76">
        <f t="shared" si="24"/>
        <v>0</v>
      </c>
      <c r="R25" s="36"/>
      <c r="S25" s="36"/>
      <c r="T25" s="77">
        <f>+T24-ROUNDUP(T23,0)</f>
        <v>0</v>
      </c>
      <c r="U25" s="77">
        <f t="shared" ref="U25:V25" si="25">+U24-ROUNDUP(U23,0)</f>
        <v>0</v>
      </c>
      <c r="V25" s="77">
        <f t="shared" si="25"/>
        <v>0</v>
      </c>
      <c r="W25" s="64"/>
      <c r="X25" s="48"/>
    </row>
    <row r="26" spans="1:24" s="4" customFormat="1" ht="15.75" hidden="1" customHeight="1">
      <c r="A26" s="94"/>
      <c r="B26" s="94"/>
      <c r="C26" s="72" t="s">
        <v>23</v>
      </c>
      <c r="D26" s="96"/>
      <c r="E26" s="30">
        <f>+E27*0.2</f>
        <v>0</v>
      </c>
      <c r="F26" s="30">
        <f t="shared" ref="F26:G26" si="26">+F27*0.2</f>
        <v>0</v>
      </c>
      <c r="G26" s="30">
        <f t="shared" si="26"/>
        <v>0</v>
      </c>
      <c r="H26" s="23"/>
      <c r="I26" s="23"/>
      <c r="J26" s="18">
        <f>+J27*0.2</f>
        <v>0</v>
      </c>
      <c r="K26" s="18">
        <f t="shared" ref="K26:L26" si="27">+K27*0.2</f>
        <v>0</v>
      </c>
      <c r="L26" s="18">
        <f t="shared" si="27"/>
        <v>0</v>
      </c>
      <c r="M26" s="11"/>
      <c r="N26" s="11"/>
      <c r="O26" s="42">
        <f>+O27*0.2</f>
        <v>0</v>
      </c>
      <c r="P26" s="42">
        <f t="shared" ref="P26:Q26" si="28">+P27*0.2</f>
        <v>0</v>
      </c>
      <c r="Q26" s="42">
        <f t="shared" si="28"/>
        <v>0</v>
      </c>
      <c r="R26" s="35"/>
      <c r="S26" s="35"/>
      <c r="T26" s="54">
        <f>+T27*0.2</f>
        <v>0</v>
      </c>
      <c r="U26" s="54">
        <f t="shared" ref="U26:V26" si="29">+U27*0.2</f>
        <v>0</v>
      </c>
      <c r="V26" s="54">
        <f t="shared" si="29"/>
        <v>0</v>
      </c>
      <c r="W26" s="63"/>
      <c r="X26" s="47"/>
    </row>
    <row r="27" spans="1:24" s="4" customFormat="1" ht="15.75" hidden="1" customHeight="1">
      <c r="A27" s="94"/>
      <c r="B27" s="94"/>
      <c r="C27" s="72" t="s">
        <v>24</v>
      </c>
      <c r="D27" s="96"/>
      <c r="E27" s="74">
        <f>IF(E20&gt;6,(+E17/10+(+E18+E19)/14),0)</f>
        <v>0</v>
      </c>
      <c r="F27" s="74">
        <f t="shared" ref="F27:G27" si="30">IF(F20&gt;6,(+F17/10+(+F18+F19)/14),0)</f>
        <v>0</v>
      </c>
      <c r="G27" s="74">
        <f t="shared" si="30"/>
        <v>0</v>
      </c>
      <c r="H27" s="24"/>
      <c r="I27" s="24"/>
      <c r="J27" s="75">
        <f>IF(J20&gt;6,(+J17/10+(+J18+J19)/14),0)</f>
        <v>0</v>
      </c>
      <c r="K27" s="75">
        <f t="shared" ref="K27:L27" si="31">IF(K20&gt;6,(+K17/10+(+K18+K19)/14),0)</f>
        <v>0</v>
      </c>
      <c r="L27" s="75">
        <f t="shared" si="31"/>
        <v>0</v>
      </c>
      <c r="M27" s="12"/>
      <c r="N27" s="12"/>
      <c r="O27" s="76">
        <f>IF(O20&gt;6,(+O17/10+(+O18+O19)/14),0)</f>
        <v>0</v>
      </c>
      <c r="P27" s="76">
        <f t="shared" ref="P27:Q27" si="32">IF(P20&gt;6,(+P17/10+(+P18+P19)/14),0)</f>
        <v>0</v>
      </c>
      <c r="Q27" s="76">
        <f t="shared" si="32"/>
        <v>0</v>
      </c>
      <c r="R27" s="36"/>
      <c r="S27" s="36"/>
      <c r="T27" s="77">
        <f>IF(T20&gt;6,(+T17/10+(+T18+T19)/14),0)</f>
        <v>0</v>
      </c>
      <c r="U27" s="77">
        <f t="shared" ref="U27:V27" si="33">IF(U20&gt;6,(+U17/10+(+U18+U19)/14),0)</f>
        <v>0</v>
      </c>
      <c r="V27" s="77">
        <f t="shared" si="33"/>
        <v>0</v>
      </c>
      <c r="W27" s="64"/>
      <c r="X27" s="48"/>
    </row>
    <row r="28" spans="1:24" s="4" customFormat="1" ht="15.75" hidden="1" customHeight="1">
      <c r="A28" s="94"/>
      <c r="B28" s="94"/>
      <c r="C28" s="72" t="s">
        <v>25</v>
      </c>
      <c r="D28" s="96"/>
      <c r="E28" s="74">
        <f>IF(E20&gt;50,E27+1,E27)</f>
        <v>0</v>
      </c>
      <c r="F28" s="74">
        <f t="shared" ref="F28:G28" si="34">IF(F20&gt;50,F27+1,F27)</f>
        <v>0</v>
      </c>
      <c r="G28" s="74">
        <f t="shared" si="34"/>
        <v>0</v>
      </c>
      <c r="H28" s="24"/>
      <c r="I28" s="24"/>
      <c r="J28" s="75">
        <f>IF(J20&gt;50,J27+1,J27)</f>
        <v>0</v>
      </c>
      <c r="K28" s="75">
        <f t="shared" ref="K28:L28" si="35">IF(K20&gt;50,K27+1,K27)</f>
        <v>0</v>
      </c>
      <c r="L28" s="75">
        <f t="shared" si="35"/>
        <v>0</v>
      </c>
      <c r="M28" s="12"/>
      <c r="N28" s="12"/>
      <c r="O28" s="76">
        <f>IF(O20&gt;50,O27+1,O27)</f>
        <v>0</v>
      </c>
      <c r="P28" s="76">
        <f t="shared" ref="P28:Q28" si="36">IF(P20&gt;50,P27+1,P27)</f>
        <v>0</v>
      </c>
      <c r="Q28" s="76">
        <f t="shared" si="36"/>
        <v>0</v>
      </c>
      <c r="R28" s="36"/>
      <c r="S28" s="36"/>
      <c r="T28" s="77">
        <f>IF(T20&gt;50,T27+1,T27)</f>
        <v>0</v>
      </c>
      <c r="U28" s="77">
        <f t="shared" ref="U28:V28" si="37">IF(U20&gt;50,U27+1,U27)</f>
        <v>0</v>
      </c>
      <c r="V28" s="77">
        <f t="shared" si="37"/>
        <v>0</v>
      </c>
      <c r="W28" s="64"/>
      <c r="X28" s="48"/>
    </row>
    <row r="29" spans="1:24" s="4" customFormat="1" ht="64.5" customHeight="1">
      <c r="A29" s="94"/>
      <c r="B29" s="94"/>
      <c r="C29" s="72"/>
      <c r="D29" s="96"/>
      <c r="E29" s="78" t="str">
        <f>IF(E20&gt;300,"dépassement de l'effectif autorisé"," ")</f>
        <v xml:space="preserve"> </v>
      </c>
      <c r="F29" s="78" t="str">
        <f t="shared" ref="F29:G29" si="38">IF(F20&gt;300,"dépassement de l'effectif autorisé"," ")</f>
        <v xml:space="preserve"> </v>
      </c>
      <c r="G29" s="78" t="str">
        <f t="shared" si="38"/>
        <v xml:space="preserve"> </v>
      </c>
      <c r="H29" s="25"/>
      <c r="I29" s="25"/>
      <c r="J29" s="79" t="str">
        <f>IF(J20&gt;300,"dépassement de l'effectif autorisé"," ")</f>
        <v xml:space="preserve"> </v>
      </c>
      <c r="K29" s="79" t="str">
        <f t="shared" ref="K29:L29" si="39">IF(K20&gt;300,"dépassement de l'effectif autorisé"," ")</f>
        <v xml:space="preserve"> </v>
      </c>
      <c r="L29" s="79" t="str">
        <f t="shared" si="39"/>
        <v xml:space="preserve"> </v>
      </c>
      <c r="M29" s="13"/>
      <c r="N29" s="13"/>
      <c r="O29" s="80" t="str">
        <f>IF(O20&gt;300,"dépassement de l'effectif autorisé"," ")</f>
        <v xml:space="preserve"> </v>
      </c>
      <c r="P29" s="80" t="str">
        <f t="shared" ref="P29:Q29" si="40">IF(P20&gt;300,"dépassement de l'effectif autorisé"," ")</f>
        <v xml:space="preserve"> </v>
      </c>
      <c r="Q29" s="80" t="str">
        <f t="shared" si="40"/>
        <v xml:space="preserve"> </v>
      </c>
      <c r="R29" s="37"/>
      <c r="S29" s="37"/>
      <c r="T29" s="81" t="str">
        <f>IF(T20&gt;300,"dépassement de l'effectif autorisé"," ")</f>
        <v xml:space="preserve"> </v>
      </c>
      <c r="U29" s="81" t="str">
        <f t="shared" ref="U29:V29" si="41">IF(U20&gt;300,"dépassement de l'effectif autorisé"," ")</f>
        <v xml:space="preserve"> </v>
      </c>
      <c r="V29" s="81" t="str">
        <f t="shared" si="41"/>
        <v xml:space="preserve"> </v>
      </c>
      <c r="W29" s="65"/>
      <c r="X29" s="49"/>
    </row>
    <row r="30" spans="1:24" s="4" customFormat="1" ht="100.5" customHeight="1">
      <c r="A30" s="94"/>
      <c r="B30" s="94"/>
      <c r="C30" s="72"/>
      <c r="D30" s="96"/>
      <c r="E30" s="78" t="str">
        <f>IF(IF(E20&gt;0,E20,13)&lt;8,"un centre de loisirs reçoit au minimum 8 mineurs"," ")</f>
        <v xml:space="preserve"> </v>
      </c>
      <c r="F30" s="78" t="str">
        <f t="shared" ref="F30:G30" si="42">IF(IF(F20&gt;0,F20,13)&lt;8,"un centre de loisirs reçoit au minimum 8 mineurs"," ")</f>
        <v xml:space="preserve"> </v>
      </c>
      <c r="G30" s="78" t="str">
        <f t="shared" si="42"/>
        <v xml:space="preserve"> </v>
      </c>
      <c r="H30" s="25"/>
      <c r="I30" s="25"/>
      <c r="J30" s="79" t="str">
        <f>IF(IF(J20&gt;0,J20,13)&lt;8,"un centre de loisirs reçoit au minimum 8 mineurs"," ")</f>
        <v xml:space="preserve"> </v>
      </c>
      <c r="K30" s="79" t="str">
        <f t="shared" ref="K30:L30" si="43">IF(IF(K20&gt;0,K20,13)&lt;8,"un centre de loisirs reçoit au minimum 8 mineurs"," ")</f>
        <v xml:space="preserve"> </v>
      </c>
      <c r="L30" s="79" t="str">
        <f t="shared" si="43"/>
        <v xml:space="preserve"> </v>
      </c>
      <c r="M30" s="13"/>
      <c r="N30" s="13"/>
      <c r="O30" s="80" t="str">
        <f>IF(IF(O20&gt;0,O20,13)&lt;8,"un centre de loisirs reçoit au minimum 8 mineurs"," ")</f>
        <v xml:space="preserve"> </v>
      </c>
      <c r="P30" s="80" t="str">
        <f t="shared" ref="P30:Q30" si="44">IF(IF(P20&gt;0,P20,13)&lt;8,"un centre de loisirs reçoit au minimum 8 mineurs"," ")</f>
        <v xml:space="preserve"> </v>
      </c>
      <c r="Q30" s="80" t="str">
        <f t="shared" si="44"/>
        <v xml:space="preserve"> </v>
      </c>
      <c r="R30" s="37"/>
      <c r="S30" s="37"/>
      <c r="T30" s="81" t="str">
        <f>IF(IF(T20&gt;0,T20,13)&lt;8,"un centre de loisirs reçoit au minimum 8 mineurs"," ")</f>
        <v xml:space="preserve"> </v>
      </c>
      <c r="U30" s="81" t="str">
        <f t="shared" ref="U30:V30" si="45">IF(IF(U20&gt;0,U20,13)&lt;8,"un centre de loisirs reçoit au minimum 8 mineurs"," ")</f>
        <v xml:space="preserve"> </v>
      </c>
      <c r="V30" s="81" t="str">
        <f t="shared" si="45"/>
        <v xml:space="preserve"> </v>
      </c>
      <c r="W30" s="65"/>
      <c r="X30" s="49"/>
    </row>
    <row r="31" spans="1:24" s="4" customFormat="1" ht="15.75">
      <c r="A31" s="94"/>
      <c r="B31" s="94"/>
      <c r="C31" s="82" t="s">
        <v>26</v>
      </c>
      <c r="D31" s="96"/>
      <c r="E31" s="26">
        <f>IF(E27&lt;=0,0,+ROUNDUP(E23,0))</f>
        <v>0</v>
      </c>
      <c r="F31" s="26">
        <f t="shared" ref="F31:G31" si="46">IF(F27&lt;=0,0,+ROUNDUP(F23,0))</f>
        <v>0</v>
      </c>
      <c r="G31" s="26">
        <f t="shared" si="46"/>
        <v>0</v>
      </c>
      <c r="H31" s="27"/>
      <c r="I31" s="27"/>
      <c r="J31" s="14">
        <f>IF(J27&lt;=0,0,+ROUNDUP(J23,0))</f>
        <v>0</v>
      </c>
      <c r="K31" s="14">
        <f t="shared" ref="K31:L31" si="47">IF(K27&lt;=0,0,+ROUNDUP(K23,0))</f>
        <v>0</v>
      </c>
      <c r="L31" s="14">
        <f t="shared" si="47"/>
        <v>0</v>
      </c>
      <c r="M31" s="15"/>
      <c r="N31" s="15"/>
      <c r="O31" s="38">
        <f>IF(O27&lt;=0,0,+ROUNDUP(O23,0))</f>
        <v>0</v>
      </c>
      <c r="P31" s="38">
        <f t="shared" ref="P31:Q31" si="48">IF(P27&lt;=0,0,+ROUNDUP(P23,0))</f>
        <v>0</v>
      </c>
      <c r="Q31" s="38">
        <f t="shared" si="48"/>
        <v>0</v>
      </c>
      <c r="R31" s="39"/>
      <c r="S31" s="39"/>
      <c r="T31" s="50">
        <f>IF(T27&lt;=0,0,+ROUNDUP(T23,0))</f>
        <v>0</v>
      </c>
      <c r="U31" s="50">
        <f t="shared" ref="U31:V31" si="49">IF(U27&lt;=0,0,+ROUNDUP(U23,0))</f>
        <v>0</v>
      </c>
      <c r="V31" s="50">
        <f t="shared" si="49"/>
        <v>0</v>
      </c>
      <c r="W31" s="66"/>
      <c r="X31" s="51"/>
    </row>
    <row r="32" spans="1:24" s="4" customFormat="1" ht="15.75">
      <c r="A32" s="94"/>
      <c r="B32" s="94"/>
      <c r="C32" s="82" t="s">
        <v>27</v>
      </c>
      <c r="D32" s="96"/>
      <c r="E32" s="28">
        <f>IF(E27&lt;1,0,E25)</f>
        <v>0</v>
      </c>
      <c r="F32" s="28">
        <f t="shared" ref="F32:G32" si="50">IF(F27&lt;1,0,F25)</f>
        <v>0</v>
      </c>
      <c r="G32" s="28">
        <f t="shared" si="50"/>
        <v>0</v>
      </c>
      <c r="H32" s="29"/>
      <c r="I32" s="29"/>
      <c r="J32" s="16">
        <f>IF(J27&lt;1,0,J25)</f>
        <v>0</v>
      </c>
      <c r="K32" s="16">
        <f t="shared" ref="K32:L32" si="51">IF(K27&lt;1,0,K25)</f>
        <v>0</v>
      </c>
      <c r="L32" s="16">
        <f t="shared" si="51"/>
        <v>0</v>
      </c>
      <c r="M32" s="17"/>
      <c r="N32" s="17"/>
      <c r="O32" s="40">
        <f>IF(O27&lt;1,0,O25)</f>
        <v>0</v>
      </c>
      <c r="P32" s="40">
        <f t="shared" ref="P32:Q32" si="52">IF(P27&lt;1,0,P25)</f>
        <v>0</v>
      </c>
      <c r="Q32" s="40">
        <f t="shared" si="52"/>
        <v>0</v>
      </c>
      <c r="R32" s="41"/>
      <c r="S32" s="41"/>
      <c r="T32" s="52">
        <f>IF(T27&lt;1,0,T25)</f>
        <v>0</v>
      </c>
      <c r="U32" s="52">
        <f t="shared" ref="U32:V32" si="53">IF(U27&lt;1,0,U25)</f>
        <v>0</v>
      </c>
      <c r="V32" s="52">
        <f t="shared" si="53"/>
        <v>0</v>
      </c>
      <c r="W32" s="67"/>
      <c r="X32" s="53"/>
    </row>
    <row r="33" spans="1:24" s="4" customFormat="1" ht="15.75">
      <c r="A33" s="94"/>
      <c r="B33" s="94"/>
      <c r="C33" s="82" t="s">
        <v>28</v>
      </c>
      <c r="D33" s="96"/>
      <c r="E33" s="26">
        <f>IF(E27&lt;1,0,+E34-E31-E32)</f>
        <v>0</v>
      </c>
      <c r="F33" s="26">
        <f t="shared" ref="F33:G33" si="54">IF(F27&lt;1,0,+F34-F31-F32)</f>
        <v>0</v>
      </c>
      <c r="G33" s="26">
        <f t="shared" si="54"/>
        <v>0</v>
      </c>
      <c r="H33" s="27"/>
      <c r="I33" s="27"/>
      <c r="J33" s="14">
        <f>IF(J27&lt;1,0,+J34-J31-J32)</f>
        <v>0</v>
      </c>
      <c r="K33" s="14">
        <f t="shared" ref="K33:L33" si="55">IF(K27&lt;1,0,+K34-K31-K32)</f>
        <v>0</v>
      </c>
      <c r="L33" s="14">
        <f t="shared" si="55"/>
        <v>0</v>
      </c>
      <c r="M33" s="15"/>
      <c r="N33" s="15"/>
      <c r="O33" s="38">
        <f>IF(O27&lt;1,0,+O34-O31-O32)</f>
        <v>0</v>
      </c>
      <c r="P33" s="38">
        <f t="shared" ref="P33:Q33" si="56">IF(P27&lt;1,0,+P34-P31-P32)</f>
        <v>0</v>
      </c>
      <c r="Q33" s="38">
        <f t="shared" si="56"/>
        <v>0</v>
      </c>
      <c r="R33" s="39"/>
      <c r="S33" s="39"/>
      <c r="T33" s="50">
        <f>IF(T27&lt;1,0,+T34-T31-T32)</f>
        <v>0</v>
      </c>
      <c r="U33" s="50">
        <f t="shared" ref="U33:V33" si="57">IF(U27&lt;1,0,+U34-U31-U32)</f>
        <v>0</v>
      </c>
      <c r="V33" s="50">
        <f t="shared" si="57"/>
        <v>0</v>
      </c>
      <c r="W33" s="66"/>
      <c r="X33" s="51"/>
    </row>
    <row r="34" spans="1:24" s="4" customFormat="1" ht="15.75">
      <c r="A34" s="94"/>
      <c r="B34" s="94"/>
      <c r="C34" s="82"/>
      <c r="D34" s="96"/>
      <c r="E34" s="26">
        <f>IF(E27&lt;1,0,+ROUNDUP(E27,0))</f>
        <v>0</v>
      </c>
      <c r="F34" s="26">
        <f t="shared" ref="F34:G34" si="58">IF(F27&lt;1,0,+ROUNDUP(F27,0))</f>
        <v>0</v>
      </c>
      <c r="G34" s="26">
        <f t="shared" si="58"/>
        <v>0</v>
      </c>
      <c r="H34" s="27"/>
      <c r="I34" s="27"/>
      <c r="J34" s="14">
        <f>IF(J27&lt;1,0,+ROUNDUP(J27,0))</f>
        <v>0</v>
      </c>
      <c r="K34" s="14">
        <f t="shared" ref="K34:L34" si="59">IF(K27&lt;1,0,+ROUNDUP(K27,0))</f>
        <v>0</v>
      </c>
      <c r="L34" s="14">
        <f t="shared" si="59"/>
        <v>0</v>
      </c>
      <c r="M34" s="15"/>
      <c r="N34" s="15"/>
      <c r="O34" s="38">
        <f>IF(O27&lt;1,0,+ROUNDUP(O27,0))</f>
        <v>0</v>
      </c>
      <c r="P34" s="38">
        <f t="shared" ref="P34:Q34" si="60">IF(P27&lt;1,0,+ROUNDUP(P27,0))</f>
        <v>0</v>
      </c>
      <c r="Q34" s="38">
        <f t="shared" si="60"/>
        <v>0</v>
      </c>
      <c r="R34" s="39"/>
      <c r="S34" s="39"/>
      <c r="T34" s="50">
        <f>IF(T27&lt;1,0,+ROUNDUP(T27,0))</f>
        <v>0</v>
      </c>
      <c r="U34" s="50">
        <f t="shared" ref="U34:V34" si="61">IF(U27&lt;1,0,+ROUNDUP(U27,0))</f>
        <v>0</v>
      </c>
      <c r="V34" s="50">
        <f t="shared" si="61"/>
        <v>0</v>
      </c>
      <c r="W34" s="66"/>
      <c r="X34" s="51"/>
    </row>
    <row r="35" spans="1:24" s="4" customFormat="1" ht="15.75">
      <c r="A35" s="94"/>
      <c r="B35" s="94"/>
      <c r="C35" s="83" t="s">
        <v>29</v>
      </c>
      <c r="D35" s="96"/>
      <c r="E35" s="26">
        <f>SUM(E31:E33)</f>
        <v>0</v>
      </c>
      <c r="F35" s="26">
        <f t="shared" ref="F35:G35" si="62">SUM(F31:F33)</f>
        <v>0</v>
      </c>
      <c r="G35" s="26">
        <f t="shared" si="62"/>
        <v>0</v>
      </c>
      <c r="H35" s="27"/>
      <c r="I35" s="27"/>
      <c r="J35" s="14">
        <f>SUM(J31:J33)</f>
        <v>0</v>
      </c>
      <c r="K35" s="14">
        <f t="shared" ref="K35:L35" si="63">SUM(K31:K33)</f>
        <v>0</v>
      </c>
      <c r="L35" s="14">
        <f t="shared" si="63"/>
        <v>0</v>
      </c>
      <c r="M35" s="15"/>
      <c r="N35" s="15"/>
      <c r="O35" s="38">
        <f>SUM(O31:O33)</f>
        <v>0</v>
      </c>
      <c r="P35" s="38">
        <f t="shared" ref="P35:Q35" si="64">SUM(P31:P33)</f>
        <v>0</v>
      </c>
      <c r="Q35" s="38">
        <f t="shared" si="64"/>
        <v>0</v>
      </c>
      <c r="R35" s="39"/>
      <c r="S35" s="39"/>
      <c r="T35" s="50">
        <f>SUM(T31:T33)</f>
        <v>0</v>
      </c>
      <c r="U35" s="50">
        <f t="shared" ref="U35:V35" si="65">SUM(U31:U33)</f>
        <v>0</v>
      </c>
      <c r="V35" s="50">
        <f t="shared" si="65"/>
        <v>0</v>
      </c>
      <c r="W35" s="66"/>
      <c r="X35" s="51"/>
    </row>
    <row r="36" spans="1:24" s="4" customFormat="1" ht="15.75">
      <c r="A36" s="94"/>
      <c r="B36" s="94"/>
      <c r="C36" s="82" t="s">
        <v>30</v>
      </c>
      <c r="D36" s="96"/>
      <c r="E36" s="30"/>
      <c r="F36" s="23"/>
      <c r="G36" s="23"/>
      <c r="H36" s="23"/>
      <c r="I36" s="23"/>
      <c r="J36" s="18"/>
      <c r="K36" s="11"/>
      <c r="L36" s="11"/>
      <c r="M36" s="11"/>
      <c r="N36" s="11"/>
      <c r="O36" s="42"/>
      <c r="P36" s="35"/>
      <c r="Q36" s="35"/>
      <c r="R36" s="35"/>
      <c r="S36" s="35"/>
      <c r="T36" s="54"/>
      <c r="U36" s="47"/>
      <c r="V36" s="47"/>
      <c r="W36" s="63"/>
      <c r="X36" s="47"/>
    </row>
    <row r="37" spans="1:24" s="4" customFormat="1" ht="15.75">
      <c r="A37" s="94"/>
      <c r="B37" s="94"/>
      <c r="C37" s="82" t="s">
        <v>31</v>
      </c>
      <c r="D37" s="96"/>
      <c r="E37" s="31" t="str">
        <f>+IF(E20&gt;0,1,"")</f>
        <v/>
      </c>
      <c r="F37" s="31" t="str">
        <f t="shared" ref="F37:G37" si="66">+IF(F20&gt;0,1,"")</f>
        <v/>
      </c>
      <c r="G37" s="31" t="str">
        <f t="shared" si="66"/>
        <v/>
      </c>
      <c r="H37" s="27"/>
      <c r="I37" s="27"/>
      <c r="J37" s="19" t="str">
        <f>+IF(J20&gt;0,1,"")</f>
        <v/>
      </c>
      <c r="K37" s="19" t="str">
        <f t="shared" ref="K37:L37" si="67">+IF(K20&gt;0,1,"")</f>
        <v/>
      </c>
      <c r="L37" s="19" t="str">
        <f t="shared" si="67"/>
        <v/>
      </c>
      <c r="M37" s="15"/>
      <c r="N37" s="15"/>
      <c r="O37" s="43" t="str">
        <f>+IF(O20&gt;0,1,"")</f>
        <v/>
      </c>
      <c r="P37" s="43" t="str">
        <f t="shared" ref="P37:Q37" si="68">+IF(P20&gt;0,1,"")</f>
        <v/>
      </c>
      <c r="Q37" s="43" t="str">
        <f t="shared" si="68"/>
        <v/>
      </c>
      <c r="R37" s="39"/>
      <c r="S37" s="39"/>
      <c r="T37" s="55" t="str">
        <f>+IF(T20&gt;0,1,"")</f>
        <v/>
      </c>
      <c r="U37" s="55" t="str">
        <f t="shared" ref="U37:V37" si="69">+IF(U20&gt;0,1,"")</f>
        <v/>
      </c>
      <c r="V37" s="55" t="str">
        <f t="shared" si="69"/>
        <v/>
      </c>
      <c r="W37" s="66"/>
      <c r="X37" s="51"/>
    </row>
    <row r="38" spans="1:24" s="4" customFormat="1" ht="15.75">
      <c r="A38" s="94"/>
      <c r="B38" s="94"/>
      <c r="C38" s="84" t="s">
        <v>32</v>
      </c>
      <c r="D38" s="96"/>
      <c r="E38" s="32">
        <f>IF(E20&gt;7,ROUNDUP(+E28,0),0)</f>
        <v>0</v>
      </c>
      <c r="F38" s="32">
        <f t="shared" ref="F38:G38" si="70">IF(F20&gt;7,ROUNDUP(+F28,0),0)</f>
        <v>0</v>
      </c>
      <c r="G38" s="32">
        <f t="shared" si="70"/>
        <v>0</v>
      </c>
      <c r="H38" s="33"/>
      <c r="I38" s="33"/>
      <c r="J38" s="20">
        <f>IF(J20&gt;7,ROUNDUP(+J28,0),0)</f>
        <v>0</v>
      </c>
      <c r="K38" s="20">
        <f t="shared" ref="K38:L38" si="71">IF(K20&gt;7,ROUNDUP(+K28,0),0)</f>
        <v>0</v>
      </c>
      <c r="L38" s="20">
        <f t="shared" si="71"/>
        <v>0</v>
      </c>
      <c r="M38" s="21"/>
      <c r="N38" s="21"/>
      <c r="O38" s="44">
        <f>IF(O20&gt;7,ROUNDUP(+O28,0),0)</f>
        <v>0</v>
      </c>
      <c r="P38" s="44">
        <f t="shared" ref="P38:Q38" si="72">IF(P20&gt;7,ROUNDUP(+P28,0),0)</f>
        <v>0</v>
      </c>
      <c r="Q38" s="44">
        <f t="shared" si="72"/>
        <v>0</v>
      </c>
      <c r="R38" s="45"/>
      <c r="S38" s="45"/>
      <c r="T38" s="56">
        <f>IF(T20&gt;7,ROUNDUP(+T28,0),0)</f>
        <v>0</v>
      </c>
      <c r="U38" s="56">
        <f t="shared" ref="U38:V38" si="73">IF(U20&gt;7,ROUNDUP(+U28,0),0)</f>
        <v>0</v>
      </c>
      <c r="V38" s="56">
        <f t="shared" si="73"/>
        <v>0</v>
      </c>
      <c r="W38" s="68"/>
      <c r="X38" s="57"/>
    </row>
    <row r="39" spans="1:24" s="4" customFormat="1" ht="63">
      <c r="A39" s="94"/>
      <c r="B39" s="94"/>
      <c r="C39" s="82"/>
      <c r="D39" s="96"/>
      <c r="E39" s="59" t="s">
        <v>34</v>
      </c>
      <c r="F39" s="59" t="s">
        <v>33</v>
      </c>
      <c r="G39" s="59" t="s">
        <v>33</v>
      </c>
      <c r="H39" s="34"/>
      <c r="I39" s="34"/>
      <c r="J39" s="60" t="s">
        <v>33</v>
      </c>
      <c r="K39" s="60" t="s">
        <v>33</v>
      </c>
      <c r="L39" s="60" t="s">
        <v>33</v>
      </c>
      <c r="M39" s="22"/>
      <c r="N39" s="22"/>
      <c r="O39" s="61" t="s">
        <v>33</v>
      </c>
      <c r="P39" s="61" t="s">
        <v>33</v>
      </c>
      <c r="Q39" s="61" t="s">
        <v>33</v>
      </c>
      <c r="R39" s="46"/>
      <c r="S39" s="46"/>
      <c r="T39" s="62" t="s">
        <v>33</v>
      </c>
      <c r="U39" s="62" t="s">
        <v>33</v>
      </c>
      <c r="V39" s="62" t="s">
        <v>33</v>
      </c>
      <c r="W39" s="69"/>
      <c r="X39" s="58"/>
    </row>
    <row r="40" spans="1:24" ht="117">
      <c r="A40" s="97"/>
      <c r="B40" s="97"/>
      <c r="C40" s="82"/>
      <c r="D40" s="97"/>
      <c r="E40" s="59" t="s">
        <v>35</v>
      </c>
      <c r="F40" s="59" t="s">
        <v>35</v>
      </c>
      <c r="G40" s="59" t="s">
        <v>35</v>
      </c>
      <c r="H40" s="98"/>
      <c r="I40" s="98"/>
      <c r="J40" s="60" t="s">
        <v>35</v>
      </c>
      <c r="K40" s="60" t="s">
        <v>35</v>
      </c>
      <c r="L40" s="60" t="s">
        <v>35</v>
      </c>
      <c r="M40" s="99"/>
      <c r="N40" s="99"/>
      <c r="O40" s="61" t="s">
        <v>35</v>
      </c>
      <c r="P40" s="61" t="s">
        <v>35</v>
      </c>
      <c r="Q40" s="61" t="s">
        <v>35</v>
      </c>
      <c r="R40" s="100"/>
      <c r="S40" s="100"/>
      <c r="T40" s="62" t="s">
        <v>35</v>
      </c>
      <c r="U40" s="62" t="s">
        <v>35</v>
      </c>
      <c r="V40" s="62" t="s">
        <v>35</v>
      </c>
      <c r="W40" s="101"/>
      <c r="X40" s="102"/>
    </row>
    <row r="41" spans="1:24">
      <c r="A41" s="71"/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</row>
  </sheetData>
  <protectedRanges>
    <protectedRange password="D957" sqref="A11:X11 A12:I12 A13:X40" name="Plage1"/>
  </protectedRanges>
  <mergeCells count="10">
    <mergeCell ref="E16:I16"/>
    <mergeCell ref="J16:N16"/>
    <mergeCell ref="O16:S16"/>
    <mergeCell ref="T16:X16"/>
    <mergeCell ref="A1:D1"/>
    <mergeCell ref="E1:I1"/>
    <mergeCell ref="J1:N1"/>
    <mergeCell ref="O1:S1"/>
    <mergeCell ref="T1:X1"/>
    <mergeCell ref="E15:X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Y41"/>
  <sheetViews>
    <sheetView workbookViewId="0">
      <selection sqref="A1:XFD1048576"/>
    </sheetView>
  </sheetViews>
  <sheetFormatPr baseColWidth="10" defaultRowHeight="15"/>
  <cols>
    <col min="1" max="1" width="5.28515625" style="1" customWidth="1"/>
    <col min="2" max="2" width="21.7109375" style="1" customWidth="1"/>
    <col min="3" max="3" width="27.85546875" style="1" customWidth="1"/>
    <col min="4" max="4" width="13.7109375" style="1" customWidth="1"/>
    <col min="5" max="5" width="6.85546875" style="1" customWidth="1"/>
    <col min="6" max="6" width="6.28515625" style="1" customWidth="1"/>
    <col min="7" max="7" width="6.7109375" style="1" customWidth="1"/>
    <col min="8" max="8" width="7.28515625" style="1" customWidth="1"/>
    <col min="9" max="9" width="6.5703125" style="1" customWidth="1"/>
    <col min="10" max="10" width="6.85546875" style="1" customWidth="1"/>
    <col min="11" max="11" width="7" style="1" customWidth="1"/>
    <col min="12" max="12" width="7.140625" style="1" customWidth="1"/>
    <col min="13" max="13" width="6.85546875" style="1" customWidth="1"/>
    <col min="14" max="14" width="8.28515625" style="1" customWidth="1"/>
    <col min="15" max="15" width="8.42578125" style="1" customWidth="1"/>
    <col min="16" max="16" width="8.28515625" style="1" customWidth="1"/>
    <col min="17" max="17" width="7.140625" style="1" customWidth="1"/>
    <col min="18" max="18" width="7.28515625" style="1" customWidth="1"/>
    <col min="19" max="20" width="7.7109375" style="1" customWidth="1"/>
    <col min="21" max="21" width="7.85546875" style="1" customWidth="1"/>
    <col min="22" max="22" width="8" style="1" customWidth="1"/>
    <col min="23" max="23" width="6.7109375" style="1" customWidth="1"/>
    <col min="24" max="24" width="7.42578125" style="1" customWidth="1"/>
    <col min="25" max="16384" width="11.42578125" style="1"/>
  </cols>
  <sheetData>
    <row r="1" spans="1:25">
      <c r="A1" s="123" t="s">
        <v>0</v>
      </c>
      <c r="B1" s="123"/>
      <c r="C1" s="123"/>
      <c r="D1" s="123"/>
      <c r="E1" s="124" t="s">
        <v>1</v>
      </c>
      <c r="F1" s="125"/>
      <c r="G1" s="125"/>
      <c r="H1" s="125"/>
      <c r="I1" s="126"/>
      <c r="J1" s="127" t="s">
        <v>2</v>
      </c>
      <c r="K1" s="128"/>
      <c r="L1" s="128"/>
      <c r="M1" s="128"/>
      <c r="N1" s="129"/>
      <c r="O1" s="130" t="s">
        <v>3</v>
      </c>
      <c r="P1" s="131"/>
      <c r="Q1" s="131"/>
      <c r="R1" s="131"/>
      <c r="S1" s="132"/>
      <c r="T1" s="133" t="s">
        <v>4</v>
      </c>
      <c r="U1" s="134"/>
      <c r="V1" s="134"/>
      <c r="W1" s="134"/>
      <c r="X1" s="135"/>
    </row>
    <row r="2" spans="1:25" ht="18" customHeight="1">
      <c r="A2" s="2" t="s">
        <v>15</v>
      </c>
      <c r="B2" s="2" t="s">
        <v>16</v>
      </c>
      <c r="C2" s="2" t="s">
        <v>17</v>
      </c>
      <c r="D2" s="2" t="s">
        <v>18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7" t="s">
        <v>5</v>
      </c>
      <c r="K2" s="7" t="s">
        <v>6</v>
      </c>
      <c r="L2" s="7" t="s">
        <v>7</v>
      </c>
      <c r="M2" s="7" t="s">
        <v>8</v>
      </c>
      <c r="N2" s="7" t="s">
        <v>9</v>
      </c>
      <c r="O2" s="8" t="s">
        <v>5</v>
      </c>
      <c r="P2" s="8" t="s">
        <v>6</v>
      </c>
      <c r="Q2" s="8" t="s">
        <v>7</v>
      </c>
      <c r="R2" s="8" t="s">
        <v>8</v>
      </c>
      <c r="S2" s="8" t="s">
        <v>9</v>
      </c>
      <c r="T2" s="9" t="s">
        <v>5</v>
      </c>
      <c r="U2" s="9" t="s">
        <v>6</v>
      </c>
      <c r="V2" s="9" t="s">
        <v>7</v>
      </c>
      <c r="W2" s="9" t="s">
        <v>8</v>
      </c>
      <c r="X2" s="9" t="s">
        <v>9</v>
      </c>
    </row>
    <row r="3" spans="1:25" ht="19.5">
      <c r="A3" s="103"/>
      <c r="B3" s="104"/>
      <c r="C3" s="104"/>
      <c r="D3" s="105"/>
      <c r="E3" s="106"/>
      <c r="F3" s="107"/>
      <c r="G3" s="107"/>
      <c r="H3" s="107"/>
      <c r="I3" s="107"/>
      <c r="J3" s="108"/>
      <c r="K3" s="108"/>
      <c r="L3" s="108"/>
      <c r="M3" s="108"/>
      <c r="N3" s="108"/>
      <c r="O3" s="109"/>
      <c r="P3" s="109"/>
      <c r="Q3" s="109"/>
      <c r="R3" s="109"/>
      <c r="S3" s="109"/>
      <c r="T3" s="110"/>
      <c r="U3" s="110"/>
      <c r="V3" s="110"/>
      <c r="W3" s="110"/>
      <c r="X3" s="110"/>
    </row>
    <row r="4" spans="1:25" ht="19.5">
      <c r="A4" s="103"/>
      <c r="B4" s="104"/>
      <c r="C4" s="104"/>
      <c r="D4" s="105"/>
      <c r="E4" s="106"/>
      <c r="F4" s="107"/>
      <c r="G4" s="107"/>
      <c r="H4" s="107"/>
      <c r="I4" s="107"/>
      <c r="J4" s="108"/>
      <c r="K4" s="108"/>
      <c r="L4" s="108"/>
      <c r="M4" s="108"/>
      <c r="N4" s="108"/>
      <c r="O4" s="109"/>
      <c r="P4" s="109"/>
      <c r="Q4" s="109"/>
      <c r="R4" s="109"/>
      <c r="S4" s="109"/>
      <c r="T4" s="110"/>
      <c r="U4" s="110"/>
      <c r="V4" s="110"/>
      <c r="W4" s="110"/>
      <c r="X4" s="110"/>
    </row>
    <row r="5" spans="1:25" ht="19.5">
      <c r="A5" s="103"/>
      <c r="B5" s="104"/>
      <c r="C5" s="104"/>
      <c r="D5" s="105"/>
      <c r="E5" s="106"/>
      <c r="F5" s="107"/>
      <c r="G5" s="107"/>
      <c r="H5" s="107"/>
      <c r="I5" s="107"/>
      <c r="J5" s="108"/>
      <c r="K5" s="108"/>
      <c r="L5" s="108"/>
      <c r="M5" s="108"/>
      <c r="N5" s="108"/>
      <c r="O5" s="109"/>
      <c r="P5" s="109"/>
      <c r="Q5" s="109"/>
      <c r="R5" s="109"/>
      <c r="S5" s="109"/>
      <c r="T5" s="110"/>
      <c r="U5" s="110"/>
      <c r="V5" s="110"/>
      <c r="W5" s="110"/>
      <c r="X5" s="110"/>
    </row>
    <row r="6" spans="1:25" ht="19.5">
      <c r="A6" s="103"/>
      <c r="B6" s="104"/>
      <c r="C6" s="104"/>
      <c r="D6" s="105"/>
      <c r="E6" s="106"/>
      <c r="F6" s="107"/>
      <c r="G6" s="107"/>
      <c r="H6" s="107"/>
      <c r="I6" s="107"/>
      <c r="J6" s="108"/>
      <c r="K6" s="108"/>
      <c r="L6" s="108"/>
      <c r="M6" s="108"/>
      <c r="N6" s="108"/>
      <c r="O6" s="109"/>
      <c r="P6" s="109"/>
      <c r="Q6" s="109"/>
      <c r="R6" s="109"/>
      <c r="S6" s="109"/>
      <c r="T6" s="110"/>
      <c r="U6" s="110"/>
      <c r="V6" s="110"/>
      <c r="W6" s="110"/>
      <c r="X6" s="110"/>
    </row>
    <row r="7" spans="1:25" ht="19.5">
      <c r="A7" s="103"/>
      <c r="B7" s="104"/>
      <c r="C7" s="104"/>
      <c r="D7" s="105"/>
      <c r="E7" s="106"/>
      <c r="F7" s="107"/>
      <c r="G7" s="107"/>
      <c r="H7" s="107"/>
      <c r="I7" s="107"/>
      <c r="J7" s="108"/>
      <c r="K7" s="108"/>
      <c r="L7" s="108"/>
      <c r="M7" s="108"/>
      <c r="N7" s="108"/>
      <c r="O7" s="109"/>
      <c r="P7" s="109"/>
      <c r="Q7" s="109"/>
      <c r="R7" s="109"/>
      <c r="S7" s="109"/>
      <c r="T7" s="110"/>
      <c r="U7" s="110"/>
      <c r="V7" s="110"/>
      <c r="W7" s="110"/>
      <c r="X7" s="110"/>
    </row>
    <row r="8" spans="1:25" ht="19.5">
      <c r="A8" s="103"/>
      <c r="B8" s="104"/>
      <c r="C8" s="104"/>
      <c r="D8" s="105"/>
      <c r="E8" s="106"/>
      <c r="F8" s="107"/>
      <c r="G8" s="107"/>
      <c r="H8" s="107"/>
      <c r="I8" s="107"/>
      <c r="J8" s="108"/>
      <c r="K8" s="108"/>
      <c r="L8" s="108"/>
      <c r="M8" s="108"/>
      <c r="N8" s="108"/>
      <c r="O8" s="109"/>
      <c r="P8" s="109"/>
      <c r="Q8" s="109"/>
      <c r="R8" s="109"/>
      <c r="S8" s="109"/>
      <c r="T8" s="110"/>
      <c r="U8" s="110"/>
      <c r="V8" s="110"/>
      <c r="W8" s="110"/>
      <c r="X8" s="110"/>
    </row>
    <row r="9" spans="1:25" ht="19.5">
      <c r="A9" s="103"/>
      <c r="B9" s="104"/>
      <c r="C9" s="104"/>
      <c r="D9" s="105"/>
      <c r="E9" s="106"/>
      <c r="F9" s="107"/>
      <c r="G9" s="107"/>
      <c r="H9" s="107"/>
      <c r="I9" s="107"/>
      <c r="J9" s="108"/>
      <c r="K9" s="108"/>
      <c r="L9" s="108"/>
      <c r="M9" s="108"/>
      <c r="N9" s="108"/>
      <c r="O9" s="109"/>
      <c r="P9" s="109"/>
      <c r="Q9" s="109"/>
      <c r="R9" s="109"/>
      <c r="S9" s="109"/>
      <c r="T9" s="110"/>
      <c r="U9" s="110"/>
      <c r="V9" s="110"/>
      <c r="W9" s="110"/>
      <c r="X9" s="110"/>
    </row>
    <row r="10" spans="1:25" ht="19.5">
      <c r="A10" s="103"/>
      <c r="B10" s="104"/>
      <c r="C10" s="104"/>
      <c r="D10" s="105"/>
      <c r="E10" s="106"/>
      <c r="F10" s="107"/>
      <c r="G10" s="107"/>
      <c r="H10" s="107"/>
      <c r="I10" s="107"/>
      <c r="J10" s="108"/>
      <c r="K10" s="108"/>
      <c r="L10" s="108"/>
      <c r="M10" s="108"/>
      <c r="N10" s="108"/>
      <c r="O10" s="109"/>
      <c r="P10" s="109"/>
      <c r="Q10" s="109"/>
      <c r="R10" s="109"/>
      <c r="S10" s="109"/>
      <c r="T10" s="110"/>
      <c r="U10" s="110"/>
      <c r="V10" s="110"/>
      <c r="W10" s="110"/>
      <c r="X10" s="110"/>
    </row>
    <row r="11" spans="1:25" ht="19.5">
      <c r="A11" s="85"/>
      <c r="B11" s="85"/>
      <c r="C11" s="85" t="s">
        <v>19</v>
      </c>
      <c r="D11" s="85"/>
      <c r="E11" s="86">
        <f>SUM(E3:E10)</f>
        <v>0</v>
      </c>
      <c r="F11" s="86">
        <f t="shared" ref="F11:X11" si="0">SUM(F3:F10)</f>
        <v>0</v>
      </c>
      <c r="G11" s="86">
        <f t="shared" si="0"/>
        <v>0</v>
      </c>
      <c r="H11" s="86">
        <f t="shared" si="0"/>
        <v>0</v>
      </c>
      <c r="I11" s="86">
        <f t="shared" si="0"/>
        <v>0</v>
      </c>
      <c r="J11" s="87">
        <f t="shared" si="0"/>
        <v>0</v>
      </c>
      <c r="K11" s="87">
        <f t="shared" si="0"/>
        <v>0</v>
      </c>
      <c r="L11" s="87">
        <f t="shared" si="0"/>
        <v>0</v>
      </c>
      <c r="M11" s="87">
        <f t="shared" si="0"/>
        <v>0</v>
      </c>
      <c r="N11" s="87">
        <f t="shared" si="0"/>
        <v>0</v>
      </c>
      <c r="O11" s="88">
        <f t="shared" si="0"/>
        <v>0</v>
      </c>
      <c r="P11" s="88">
        <f t="shared" si="0"/>
        <v>0</v>
      </c>
      <c r="Q11" s="88">
        <f t="shared" si="0"/>
        <v>0</v>
      </c>
      <c r="R11" s="88">
        <f t="shared" si="0"/>
        <v>0</v>
      </c>
      <c r="S11" s="88">
        <f t="shared" si="0"/>
        <v>0</v>
      </c>
      <c r="T11" s="89">
        <f t="shared" si="0"/>
        <v>0</v>
      </c>
      <c r="U11" s="89">
        <f t="shared" si="0"/>
        <v>0</v>
      </c>
      <c r="V11" s="89">
        <f t="shared" si="0"/>
        <v>0</v>
      </c>
      <c r="W11" s="89">
        <f t="shared" si="0"/>
        <v>0</v>
      </c>
      <c r="X11" s="89">
        <f t="shared" si="0"/>
        <v>0</v>
      </c>
    </row>
    <row r="12" spans="1:25" ht="19.5">
      <c r="A12" s="85"/>
      <c r="B12" s="85"/>
      <c r="C12" s="85" t="s">
        <v>10</v>
      </c>
      <c r="D12" s="85"/>
      <c r="E12" s="86">
        <f>SUMIF($A3:$A10,"&lt;6",E3:E10)</f>
        <v>0</v>
      </c>
      <c r="F12" s="86">
        <f t="shared" ref="F12:I12" si="1">SUMIF($A3:$A10,"&lt;6",F3:F10)</f>
        <v>0</v>
      </c>
      <c r="G12" s="86">
        <f t="shared" si="1"/>
        <v>0</v>
      </c>
      <c r="H12" s="86">
        <f t="shared" si="1"/>
        <v>0</v>
      </c>
      <c r="I12" s="86">
        <f t="shared" si="1"/>
        <v>0</v>
      </c>
      <c r="J12" s="87">
        <f>SUMIF($A3:$A10,"&lt;6",J3:J10)</f>
        <v>0</v>
      </c>
      <c r="K12" s="87">
        <f t="shared" ref="K12:N12" si="2">SUMIF($A3:$A10,"&lt;6",K3:K10)</f>
        <v>0</v>
      </c>
      <c r="L12" s="87">
        <f t="shared" si="2"/>
        <v>0</v>
      </c>
      <c r="M12" s="87">
        <f t="shared" si="2"/>
        <v>0</v>
      </c>
      <c r="N12" s="87">
        <f t="shared" si="2"/>
        <v>0</v>
      </c>
      <c r="O12" s="88">
        <f>SUMIF($A3:$A10,"&lt;6",O3:O10)</f>
        <v>0</v>
      </c>
      <c r="P12" s="88">
        <f t="shared" ref="P12:S12" si="3">SUMIF($A3:$A10,"&lt;6",P3:P10)</f>
        <v>0</v>
      </c>
      <c r="Q12" s="88">
        <f t="shared" si="3"/>
        <v>0</v>
      </c>
      <c r="R12" s="88">
        <f t="shared" si="3"/>
        <v>0</v>
      </c>
      <c r="S12" s="88">
        <f t="shared" si="3"/>
        <v>0</v>
      </c>
      <c r="T12" s="89">
        <f>SUMIF($A3:$A10,"&lt;6",T3:T10)</f>
        <v>0</v>
      </c>
      <c r="U12" s="89">
        <f t="shared" ref="U12:X12" si="4">SUMIF($A3:$A10,"&lt;6",U3:U10)</f>
        <v>0</v>
      </c>
      <c r="V12" s="89">
        <f t="shared" si="4"/>
        <v>0</v>
      </c>
      <c r="W12" s="89">
        <f t="shared" si="4"/>
        <v>0</v>
      </c>
      <c r="X12" s="89">
        <f t="shared" si="4"/>
        <v>0</v>
      </c>
    </row>
    <row r="13" spans="1:25" ht="19.5">
      <c r="A13" s="85"/>
      <c r="B13" s="85"/>
      <c r="C13" s="85" t="s">
        <v>11</v>
      </c>
      <c r="D13" s="85"/>
      <c r="E13" s="86">
        <f>SUMIF($A3:$A10,"&gt;=6",E3:E10)</f>
        <v>0</v>
      </c>
      <c r="F13" s="86">
        <f t="shared" ref="F13:I13" si="5">SUMIF($A3:$A10,"&gt;=6",F3:F10)</f>
        <v>0</v>
      </c>
      <c r="G13" s="86">
        <f t="shared" si="5"/>
        <v>0</v>
      </c>
      <c r="H13" s="86">
        <f t="shared" si="5"/>
        <v>0</v>
      </c>
      <c r="I13" s="86">
        <f t="shared" si="5"/>
        <v>0</v>
      </c>
      <c r="J13" s="87">
        <f>SUMIF($A3:$A10,"&gt;=6",J3:J10)</f>
        <v>0</v>
      </c>
      <c r="K13" s="87">
        <f t="shared" ref="K13:N13" si="6">SUMIF($A3:$A10,"&gt;=6",K3:K10)</f>
        <v>0</v>
      </c>
      <c r="L13" s="87">
        <f t="shared" si="6"/>
        <v>0</v>
      </c>
      <c r="M13" s="87">
        <f t="shared" si="6"/>
        <v>0</v>
      </c>
      <c r="N13" s="87">
        <f t="shared" si="6"/>
        <v>0</v>
      </c>
      <c r="O13" s="88">
        <f>SUMIF($A3:$A10,"&gt;=6",O3:O10)</f>
        <v>0</v>
      </c>
      <c r="P13" s="88">
        <f t="shared" ref="P13:S13" si="7">SUMIF($A3:$A10,"&gt;=6",P3:P10)</f>
        <v>0</v>
      </c>
      <c r="Q13" s="88">
        <f t="shared" si="7"/>
        <v>0</v>
      </c>
      <c r="R13" s="88">
        <f t="shared" si="7"/>
        <v>0</v>
      </c>
      <c r="S13" s="88">
        <f t="shared" si="7"/>
        <v>0</v>
      </c>
      <c r="T13" s="89">
        <f>SUMIF($A3:$A10,"&gt;=6",T3:T10)</f>
        <v>0</v>
      </c>
      <c r="U13" s="89">
        <f t="shared" ref="U13:X13" si="8">SUMIF($A3:$A10,"&gt;=6",U3:U10)</f>
        <v>0</v>
      </c>
      <c r="V13" s="89">
        <f t="shared" si="8"/>
        <v>0</v>
      </c>
      <c r="W13" s="89">
        <f t="shared" si="8"/>
        <v>0</v>
      </c>
      <c r="X13" s="89">
        <f t="shared" si="8"/>
        <v>0</v>
      </c>
    </row>
    <row r="14" spans="1:25" ht="19.5">
      <c r="A14" s="90"/>
      <c r="B14" s="90"/>
      <c r="C14" s="85" t="s">
        <v>12</v>
      </c>
      <c r="D14" s="85"/>
      <c r="E14" s="86">
        <f>E38</f>
        <v>0</v>
      </c>
      <c r="F14" s="86">
        <f t="shared" ref="F14:V14" si="9">F38</f>
        <v>0</v>
      </c>
      <c r="G14" s="86">
        <f t="shared" si="9"/>
        <v>0</v>
      </c>
      <c r="H14" s="86"/>
      <c r="I14" s="86"/>
      <c r="J14" s="87">
        <f t="shared" si="9"/>
        <v>0</v>
      </c>
      <c r="K14" s="87">
        <f t="shared" si="9"/>
        <v>0</v>
      </c>
      <c r="L14" s="87">
        <f t="shared" si="9"/>
        <v>0</v>
      </c>
      <c r="M14" s="87"/>
      <c r="N14" s="87"/>
      <c r="O14" s="88">
        <f t="shared" si="9"/>
        <v>0</v>
      </c>
      <c r="P14" s="88">
        <f t="shared" si="9"/>
        <v>0</v>
      </c>
      <c r="Q14" s="88">
        <f t="shared" si="9"/>
        <v>0</v>
      </c>
      <c r="R14" s="88"/>
      <c r="S14" s="88"/>
      <c r="T14" s="89">
        <f t="shared" si="9"/>
        <v>0</v>
      </c>
      <c r="U14" s="89">
        <f t="shared" si="9"/>
        <v>0</v>
      </c>
      <c r="V14" s="89">
        <f t="shared" si="9"/>
        <v>0</v>
      </c>
      <c r="W14" s="89"/>
      <c r="X14" s="89"/>
    </row>
    <row r="15" spans="1:25" s="4" customFormat="1" ht="19.5">
      <c r="A15" s="91"/>
      <c r="B15" s="91"/>
      <c r="C15" s="91"/>
      <c r="D15" s="91"/>
      <c r="E15" s="111" t="s">
        <v>14</v>
      </c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3"/>
    </row>
    <row r="16" spans="1:25" s="3" customFormat="1" ht="19.5">
      <c r="A16" s="85"/>
      <c r="B16" s="85"/>
      <c r="C16" s="85" t="s">
        <v>13</v>
      </c>
      <c r="D16" s="92"/>
      <c r="E16" s="114">
        <f>F11+F14</f>
        <v>0</v>
      </c>
      <c r="F16" s="115"/>
      <c r="G16" s="115"/>
      <c r="H16" s="115"/>
      <c r="I16" s="116"/>
      <c r="J16" s="117">
        <f>K11+K14</f>
        <v>0</v>
      </c>
      <c r="K16" s="118"/>
      <c r="L16" s="118"/>
      <c r="M16" s="118"/>
      <c r="N16" s="119"/>
      <c r="O16" s="120">
        <f>P11+P14</f>
        <v>0</v>
      </c>
      <c r="P16" s="121"/>
      <c r="Q16" s="121"/>
      <c r="R16" s="121"/>
      <c r="S16" s="121"/>
      <c r="T16" s="122">
        <f>U11+U14</f>
        <v>0</v>
      </c>
      <c r="U16" s="122"/>
      <c r="V16" s="122"/>
      <c r="W16" s="122"/>
      <c r="X16" s="122"/>
      <c r="Y16" s="10"/>
    </row>
    <row r="17" spans="1:24" s="4" customFormat="1" ht="19.5" hidden="1" customHeight="1">
      <c r="A17" s="91"/>
      <c r="B17" s="91"/>
      <c r="C17" s="91"/>
      <c r="D17" s="91"/>
      <c r="E17" s="93">
        <f t="shared" ref="E17:G18" si="10">E12</f>
        <v>0</v>
      </c>
      <c r="F17" s="93">
        <f t="shared" si="10"/>
        <v>0</v>
      </c>
      <c r="G17" s="93">
        <f t="shared" si="10"/>
        <v>0</v>
      </c>
      <c r="H17" s="93"/>
      <c r="I17" s="93"/>
      <c r="J17" s="93">
        <f t="shared" ref="J17:L18" si="11">J12</f>
        <v>0</v>
      </c>
      <c r="K17" s="93">
        <f t="shared" si="11"/>
        <v>0</v>
      </c>
      <c r="L17" s="93">
        <f t="shared" si="11"/>
        <v>0</v>
      </c>
      <c r="M17" s="93"/>
      <c r="N17" s="93"/>
      <c r="O17" s="93">
        <f t="shared" ref="O17:Q18" si="12">O12</f>
        <v>0</v>
      </c>
      <c r="P17" s="93">
        <f t="shared" si="12"/>
        <v>0</v>
      </c>
      <c r="Q17" s="93">
        <f t="shared" si="12"/>
        <v>0</v>
      </c>
      <c r="R17" s="93"/>
      <c r="S17" s="93"/>
      <c r="T17" s="93">
        <f t="shared" ref="T17:V18" si="13">T12</f>
        <v>0</v>
      </c>
      <c r="U17" s="93">
        <f t="shared" si="13"/>
        <v>0</v>
      </c>
      <c r="V17" s="93">
        <f t="shared" si="13"/>
        <v>0</v>
      </c>
      <c r="W17" s="93"/>
      <c r="X17" s="93"/>
    </row>
    <row r="18" spans="1:24" s="4" customFormat="1" ht="15.75" hidden="1" customHeight="1">
      <c r="A18" s="94"/>
      <c r="B18" s="94"/>
      <c r="C18" s="94"/>
      <c r="D18" s="94"/>
      <c r="E18" s="5">
        <f t="shared" si="10"/>
        <v>0</v>
      </c>
      <c r="F18" s="5">
        <f t="shared" si="10"/>
        <v>0</v>
      </c>
      <c r="G18" s="5">
        <f t="shared" si="10"/>
        <v>0</v>
      </c>
      <c r="H18" s="5"/>
      <c r="I18" s="5"/>
      <c r="J18" s="5">
        <f t="shared" si="11"/>
        <v>0</v>
      </c>
      <c r="K18" s="5">
        <f t="shared" si="11"/>
        <v>0</v>
      </c>
      <c r="L18" s="5">
        <f t="shared" si="11"/>
        <v>0</v>
      </c>
      <c r="M18" s="5"/>
      <c r="N18" s="5"/>
      <c r="O18" s="5">
        <f t="shared" si="12"/>
        <v>0</v>
      </c>
      <c r="P18" s="5">
        <f t="shared" si="12"/>
        <v>0</v>
      </c>
      <c r="Q18" s="5">
        <f t="shared" si="12"/>
        <v>0</v>
      </c>
      <c r="R18" s="5"/>
      <c r="S18" s="5"/>
      <c r="T18" s="5">
        <f t="shared" si="13"/>
        <v>0</v>
      </c>
      <c r="U18" s="5">
        <f t="shared" si="13"/>
        <v>0</v>
      </c>
      <c r="V18" s="5">
        <f t="shared" si="13"/>
        <v>0</v>
      </c>
      <c r="W18" s="5"/>
      <c r="X18" s="5"/>
    </row>
    <row r="19" spans="1:24" s="4" customFormat="1" ht="15.75" hidden="1" customHeight="1">
      <c r="A19" s="94"/>
      <c r="B19" s="94"/>
      <c r="C19" s="94"/>
      <c r="D19" s="94"/>
      <c r="E19" s="5">
        <v>0</v>
      </c>
      <c r="F19" s="5">
        <v>0</v>
      </c>
      <c r="G19" s="5">
        <v>0</v>
      </c>
      <c r="H19" s="5"/>
      <c r="I19" s="5"/>
      <c r="J19" s="5">
        <v>0</v>
      </c>
      <c r="K19" s="5">
        <v>0</v>
      </c>
      <c r="L19" s="5">
        <v>0</v>
      </c>
      <c r="M19" s="5"/>
      <c r="N19" s="5"/>
      <c r="O19" s="5">
        <v>0</v>
      </c>
      <c r="P19" s="5">
        <v>0</v>
      </c>
      <c r="Q19" s="5">
        <v>0</v>
      </c>
      <c r="R19" s="5"/>
      <c r="S19" s="5"/>
      <c r="T19" s="5">
        <v>0</v>
      </c>
      <c r="U19" s="5">
        <v>0</v>
      </c>
      <c r="V19" s="5">
        <v>0</v>
      </c>
      <c r="W19" s="5"/>
      <c r="X19" s="5"/>
    </row>
    <row r="20" spans="1:24" s="4" customFormat="1" ht="15.75" hidden="1" customHeight="1">
      <c r="A20" s="94"/>
      <c r="B20" s="94"/>
      <c r="C20" s="94"/>
      <c r="D20" s="94"/>
      <c r="E20" s="5">
        <f>SUM(E17:E19)</f>
        <v>0</v>
      </c>
      <c r="F20" s="5">
        <f>SUM(F17:F19)</f>
        <v>0</v>
      </c>
      <c r="G20" s="5">
        <f>SUM(G17:G19)</f>
        <v>0</v>
      </c>
      <c r="H20" s="5"/>
      <c r="I20" s="5"/>
      <c r="J20" s="5">
        <f>SUM(J17:J19)</f>
        <v>0</v>
      </c>
      <c r="K20" s="5">
        <f>SUM(K17:K19)</f>
        <v>0</v>
      </c>
      <c r="L20" s="5">
        <f>SUM(L17:L19)</f>
        <v>0</v>
      </c>
      <c r="M20" s="5"/>
      <c r="N20" s="5"/>
      <c r="O20" s="5">
        <f>SUM(O17:O19)</f>
        <v>0</v>
      </c>
      <c r="P20" s="5">
        <f>SUM(P17:P19)</f>
        <v>0</v>
      </c>
      <c r="Q20" s="5">
        <f>SUM(Q17:Q19)</f>
        <v>0</v>
      </c>
      <c r="R20" s="5"/>
      <c r="S20" s="5"/>
      <c r="T20" s="5">
        <f>SUM(T17:T19)</f>
        <v>0</v>
      </c>
      <c r="U20" s="5">
        <f>SUM(U17:U19)</f>
        <v>0</v>
      </c>
      <c r="V20" s="5">
        <f>SUM(V17:V19)</f>
        <v>0</v>
      </c>
      <c r="W20" s="5"/>
      <c r="X20" s="5"/>
    </row>
    <row r="21" spans="1:24" s="4" customFormat="1" ht="15.75" hidden="1" customHeight="1">
      <c r="A21" s="95"/>
      <c r="B21" s="95"/>
      <c r="C21" s="95"/>
      <c r="D21" s="95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5"/>
      <c r="X21" s="5"/>
    </row>
    <row r="22" spans="1:24" s="4" customFormat="1" ht="15.75" hidden="1" customHeight="1">
      <c r="A22" s="94"/>
      <c r="B22" s="94"/>
      <c r="C22" s="72" t="s">
        <v>20</v>
      </c>
      <c r="D22" s="96"/>
      <c r="E22" s="30"/>
      <c r="F22" s="23"/>
      <c r="G22" s="23"/>
      <c r="H22" s="23"/>
      <c r="I22" s="23"/>
      <c r="J22" s="11"/>
      <c r="K22" s="11"/>
      <c r="L22" s="11"/>
      <c r="M22" s="11"/>
      <c r="N22" s="11"/>
      <c r="O22" s="35"/>
      <c r="P22" s="35"/>
      <c r="Q22" s="35"/>
      <c r="R22" s="35"/>
      <c r="S22" s="35"/>
      <c r="T22" s="47"/>
      <c r="U22" s="47"/>
      <c r="V22" s="47"/>
      <c r="W22" s="63"/>
      <c r="X22" s="47"/>
    </row>
    <row r="23" spans="1:24" s="4" customFormat="1" ht="15.75" hidden="1" customHeight="1">
      <c r="A23" s="94"/>
      <c r="B23" s="94"/>
      <c r="C23" s="72" t="s">
        <v>21</v>
      </c>
      <c r="D23" s="96"/>
      <c r="E23" s="30">
        <f>+E27/2</f>
        <v>0</v>
      </c>
      <c r="F23" s="30">
        <f t="shared" ref="F23:G23" si="14">+F27/2</f>
        <v>0</v>
      </c>
      <c r="G23" s="30">
        <f t="shared" si="14"/>
        <v>0</v>
      </c>
      <c r="H23" s="23"/>
      <c r="I23" s="23"/>
      <c r="J23" s="18">
        <f>+J27/2</f>
        <v>0</v>
      </c>
      <c r="K23" s="18">
        <f t="shared" ref="K23:L23" si="15">+K27/2</f>
        <v>0</v>
      </c>
      <c r="L23" s="18">
        <f t="shared" si="15"/>
        <v>0</v>
      </c>
      <c r="M23" s="11"/>
      <c r="N23" s="11"/>
      <c r="O23" s="42">
        <f>+O27/2</f>
        <v>0</v>
      </c>
      <c r="P23" s="42">
        <f t="shared" ref="P23:Q23" si="16">+P27/2</f>
        <v>0</v>
      </c>
      <c r="Q23" s="42">
        <f t="shared" si="16"/>
        <v>0</v>
      </c>
      <c r="R23" s="35"/>
      <c r="S23" s="35"/>
      <c r="T23" s="54">
        <f>+T27/2</f>
        <v>0</v>
      </c>
      <c r="U23" s="54">
        <f t="shared" ref="U23:V23" si="17">+U27/2</f>
        <v>0</v>
      </c>
      <c r="V23" s="54">
        <f t="shared" si="17"/>
        <v>0</v>
      </c>
      <c r="W23" s="63"/>
      <c r="X23" s="47"/>
    </row>
    <row r="24" spans="1:24" s="4" customFormat="1" ht="15.75" hidden="1" customHeight="1">
      <c r="A24" s="94"/>
      <c r="B24" s="94"/>
      <c r="C24" s="73" t="s">
        <v>22</v>
      </c>
      <c r="D24" s="96"/>
      <c r="E24" s="30">
        <f>ROUNDUP(+E27*0.8,0)</f>
        <v>0</v>
      </c>
      <c r="F24" s="30">
        <f t="shared" ref="F24:G24" si="18">ROUNDUP(+F27*0.8,0)</f>
        <v>0</v>
      </c>
      <c r="G24" s="30">
        <f t="shared" si="18"/>
        <v>0</v>
      </c>
      <c r="H24" s="23"/>
      <c r="I24" s="23"/>
      <c r="J24" s="18">
        <f>ROUNDUP(+J27*0.8,0)</f>
        <v>0</v>
      </c>
      <c r="K24" s="18">
        <f t="shared" ref="K24:L24" si="19">ROUNDUP(+K27*0.8,0)</f>
        <v>0</v>
      </c>
      <c r="L24" s="18">
        <f t="shared" si="19"/>
        <v>0</v>
      </c>
      <c r="M24" s="11"/>
      <c r="N24" s="11"/>
      <c r="O24" s="42">
        <f>ROUNDUP(+O27*0.8,0)</f>
        <v>0</v>
      </c>
      <c r="P24" s="42">
        <f t="shared" ref="P24:Q24" si="20">ROUNDUP(+P27*0.8,0)</f>
        <v>0</v>
      </c>
      <c r="Q24" s="42">
        <f t="shared" si="20"/>
        <v>0</v>
      </c>
      <c r="R24" s="35"/>
      <c r="S24" s="35"/>
      <c r="T24" s="54">
        <f>ROUNDUP(+T27*0.8,0)</f>
        <v>0</v>
      </c>
      <c r="U24" s="54">
        <f t="shared" ref="U24:V24" si="21">ROUNDUP(+U27*0.8,0)</f>
        <v>0</v>
      </c>
      <c r="V24" s="54">
        <f t="shared" si="21"/>
        <v>0</v>
      </c>
      <c r="W24" s="63"/>
      <c r="X24" s="47"/>
    </row>
    <row r="25" spans="1:24" s="4" customFormat="1" ht="15.75" hidden="1" customHeight="1">
      <c r="A25" s="94"/>
      <c r="B25" s="94"/>
      <c r="C25" s="73"/>
      <c r="D25" s="96"/>
      <c r="E25" s="74">
        <f>+E24-ROUNDUP(E23,0)</f>
        <v>0</v>
      </c>
      <c r="F25" s="74">
        <f t="shared" ref="F25:G25" si="22">+F24-ROUNDUP(F23,0)</f>
        <v>0</v>
      </c>
      <c r="G25" s="74">
        <f t="shared" si="22"/>
        <v>0</v>
      </c>
      <c r="H25" s="24"/>
      <c r="I25" s="24"/>
      <c r="J25" s="75">
        <f>+J24-ROUNDUP(J23,0)</f>
        <v>0</v>
      </c>
      <c r="K25" s="75">
        <f t="shared" ref="K25:L25" si="23">+K24-ROUNDUP(K23,0)</f>
        <v>0</v>
      </c>
      <c r="L25" s="75">
        <f t="shared" si="23"/>
        <v>0</v>
      </c>
      <c r="M25" s="12"/>
      <c r="N25" s="12"/>
      <c r="O25" s="76">
        <f>+O24-ROUNDUP(O23,0)</f>
        <v>0</v>
      </c>
      <c r="P25" s="76">
        <f t="shared" ref="P25:Q25" si="24">+P24-ROUNDUP(P23,0)</f>
        <v>0</v>
      </c>
      <c r="Q25" s="76">
        <f t="shared" si="24"/>
        <v>0</v>
      </c>
      <c r="R25" s="36"/>
      <c r="S25" s="36"/>
      <c r="T25" s="77">
        <f>+T24-ROUNDUP(T23,0)</f>
        <v>0</v>
      </c>
      <c r="U25" s="77">
        <f t="shared" ref="U25:V25" si="25">+U24-ROUNDUP(U23,0)</f>
        <v>0</v>
      </c>
      <c r="V25" s="77">
        <f t="shared" si="25"/>
        <v>0</v>
      </c>
      <c r="W25" s="64"/>
      <c r="X25" s="48"/>
    </row>
    <row r="26" spans="1:24" s="4" customFormat="1" ht="15.75" hidden="1" customHeight="1">
      <c r="A26" s="94"/>
      <c r="B26" s="94"/>
      <c r="C26" s="72" t="s">
        <v>23</v>
      </c>
      <c r="D26" s="96"/>
      <c r="E26" s="30">
        <f>+E27*0.2</f>
        <v>0</v>
      </c>
      <c r="F26" s="30">
        <f t="shared" ref="F26:G26" si="26">+F27*0.2</f>
        <v>0</v>
      </c>
      <c r="G26" s="30">
        <f t="shared" si="26"/>
        <v>0</v>
      </c>
      <c r="H26" s="23"/>
      <c r="I26" s="23"/>
      <c r="J26" s="18">
        <f>+J27*0.2</f>
        <v>0</v>
      </c>
      <c r="K26" s="18">
        <f t="shared" ref="K26:L26" si="27">+K27*0.2</f>
        <v>0</v>
      </c>
      <c r="L26" s="18">
        <f t="shared" si="27"/>
        <v>0</v>
      </c>
      <c r="M26" s="11"/>
      <c r="N26" s="11"/>
      <c r="O26" s="42">
        <f>+O27*0.2</f>
        <v>0</v>
      </c>
      <c r="P26" s="42">
        <f t="shared" ref="P26:Q26" si="28">+P27*0.2</f>
        <v>0</v>
      </c>
      <c r="Q26" s="42">
        <f t="shared" si="28"/>
        <v>0</v>
      </c>
      <c r="R26" s="35"/>
      <c r="S26" s="35"/>
      <c r="T26" s="54">
        <f>+T27*0.2</f>
        <v>0</v>
      </c>
      <c r="U26" s="54">
        <f t="shared" ref="U26:V26" si="29">+U27*0.2</f>
        <v>0</v>
      </c>
      <c r="V26" s="54">
        <f t="shared" si="29"/>
        <v>0</v>
      </c>
      <c r="W26" s="63"/>
      <c r="X26" s="47"/>
    </row>
    <row r="27" spans="1:24" s="4" customFormat="1" ht="15.75" hidden="1" customHeight="1">
      <c r="A27" s="94"/>
      <c r="B27" s="94"/>
      <c r="C27" s="72" t="s">
        <v>24</v>
      </c>
      <c r="D27" s="96"/>
      <c r="E27" s="74">
        <f>IF(E20&gt;6,(+E17/10+(+E18+E19)/14),0)</f>
        <v>0</v>
      </c>
      <c r="F27" s="74">
        <f t="shared" ref="F27:G27" si="30">IF(F20&gt;6,(+F17/10+(+F18+F19)/14),0)</f>
        <v>0</v>
      </c>
      <c r="G27" s="74">
        <f t="shared" si="30"/>
        <v>0</v>
      </c>
      <c r="H27" s="24"/>
      <c r="I27" s="24"/>
      <c r="J27" s="75">
        <f>IF(J20&gt;6,(+J17/10+(+J18+J19)/14),0)</f>
        <v>0</v>
      </c>
      <c r="K27" s="75">
        <f t="shared" ref="K27:L27" si="31">IF(K20&gt;6,(+K17/10+(+K18+K19)/14),0)</f>
        <v>0</v>
      </c>
      <c r="L27" s="75">
        <f t="shared" si="31"/>
        <v>0</v>
      </c>
      <c r="M27" s="12"/>
      <c r="N27" s="12"/>
      <c r="O27" s="76">
        <f>IF(O20&gt;6,(+O17/10+(+O18+O19)/14),0)</f>
        <v>0</v>
      </c>
      <c r="P27" s="76">
        <f t="shared" ref="P27:Q27" si="32">IF(P20&gt;6,(+P17/10+(+P18+P19)/14),0)</f>
        <v>0</v>
      </c>
      <c r="Q27" s="76">
        <f t="shared" si="32"/>
        <v>0</v>
      </c>
      <c r="R27" s="36"/>
      <c r="S27" s="36"/>
      <c r="T27" s="77">
        <f>IF(T20&gt;6,(+T17/10+(+T18+T19)/14),0)</f>
        <v>0</v>
      </c>
      <c r="U27" s="77">
        <f t="shared" ref="U27:V27" si="33">IF(U20&gt;6,(+U17/10+(+U18+U19)/14),0)</f>
        <v>0</v>
      </c>
      <c r="V27" s="77">
        <f t="shared" si="33"/>
        <v>0</v>
      </c>
      <c r="W27" s="64"/>
      <c r="X27" s="48"/>
    </row>
    <row r="28" spans="1:24" s="4" customFormat="1" ht="15.75" hidden="1" customHeight="1">
      <c r="A28" s="94"/>
      <c r="B28" s="94"/>
      <c r="C28" s="72" t="s">
        <v>25</v>
      </c>
      <c r="D28" s="96"/>
      <c r="E28" s="74">
        <f>IF(E20&gt;50,E27+1,E27)</f>
        <v>0</v>
      </c>
      <c r="F28" s="74">
        <f t="shared" ref="F28:G28" si="34">IF(F20&gt;50,F27+1,F27)</f>
        <v>0</v>
      </c>
      <c r="G28" s="74">
        <f t="shared" si="34"/>
        <v>0</v>
      </c>
      <c r="H28" s="24"/>
      <c r="I28" s="24"/>
      <c r="J28" s="75">
        <f>IF(J20&gt;50,J27+1,J27)</f>
        <v>0</v>
      </c>
      <c r="K28" s="75">
        <f t="shared" ref="K28:L28" si="35">IF(K20&gt;50,K27+1,K27)</f>
        <v>0</v>
      </c>
      <c r="L28" s="75">
        <f t="shared" si="35"/>
        <v>0</v>
      </c>
      <c r="M28" s="12"/>
      <c r="N28" s="12"/>
      <c r="O28" s="76">
        <f>IF(O20&gt;50,O27+1,O27)</f>
        <v>0</v>
      </c>
      <c r="P28" s="76">
        <f t="shared" ref="P28:Q28" si="36">IF(P20&gt;50,P27+1,P27)</f>
        <v>0</v>
      </c>
      <c r="Q28" s="76">
        <f t="shared" si="36"/>
        <v>0</v>
      </c>
      <c r="R28" s="36"/>
      <c r="S28" s="36"/>
      <c r="T28" s="77">
        <f>IF(T20&gt;50,T27+1,T27)</f>
        <v>0</v>
      </c>
      <c r="U28" s="77">
        <f t="shared" ref="U28:V28" si="37">IF(U20&gt;50,U27+1,U27)</f>
        <v>0</v>
      </c>
      <c r="V28" s="77">
        <f t="shared" si="37"/>
        <v>0</v>
      </c>
      <c r="W28" s="64"/>
      <c r="X28" s="48"/>
    </row>
    <row r="29" spans="1:24" s="4" customFormat="1" ht="64.5" customHeight="1">
      <c r="A29" s="94"/>
      <c r="B29" s="94"/>
      <c r="C29" s="72"/>
      <c r="D29" s="96"/>
      <c r="E29" s="78" t="str">
        <f>IF(E20&gt;300,"dépassement de l'effectif autorisé"," ")</f>
        <v xml:space="preserve"> </v>
      </c>
      <c r="F29" s="78" t="str">
        <f t="shared" ref="F29:G29" si="38">IF(F20&gt;300,"dépassement de l'effectif autorisé"," ")</f>
        <v xml:space="preserve"> </v>
      </c>
      <c r="G29" s="78" t="str">
        <f t="shared" si="38"/>
        <v xml:space="preserve"> </v>
      </c>
      <c r="H29" s="25"/>
      <c r="I29" s="25"/>
      <c r="J29" s="79" t="str">
        <f>IF(J20&gt;300,"dépassement de l'effectif autorisé"," ")</f>
        <v xml:space="preserve"> </v>
      </c>
      <c r="K29" s="79" t="str">
        <f t="shared" ref="K29:L29" si="39">IF(K20&gt;300,"dépassement de l'effectif autorisé"," ")</f>
        <v xml:space="preserve"> </v>
      </c>
      <c r="L29" s="79" t="str">
        <f t="shared" si="39"/>
        <v xml:space="preserve"> </v>
      </c>
      <c r="M29" s="13"/>
      <c r="N29" s="13"/>
      <c r="O29" s="80" t="str">
        <f>IF(O20&gt;300,"dépassement de l'effectif autorisé"," ")</f>
        <v xml:space="preserve"> </v>
      </c>
      <c r="P29" s="80" t="str">
        <f t="shared" ref="P29:Q29" si="40">IF(P20&gt;300,"dépassement de l'effectif autorisé"," ")</f>
        <v xml:space="preserve"> </v>
      </c>
      <c r="Q29" s="80" t="str">
        <f t="shared" si="40"/>
        <v xml:space="preserve"> </v>
      </c>
      <c r="R29" s="37"/>
      <c r="S29" s="37"/>
      <c r="T29" s="81" t="str">
        <f>IF(T20&gt;300,"dépassement de l'effectif autorisé"," ")</f>
        <v xml:space="preserve"> </v>
      </c>
      <c r="U29" s="81" t="str">
        <f t="shared" ref="U29:V29" si="41">IF(U20&gt;300,"dépassement de l'effectif autorisé"," ")</f>
        <v xml:space="preserve"> </v>
      </c>
      <c r="V29" s="81" t="str">
        <f t="shared" si="41"/>
        <v xml:space="preserve"> </v>
      </c>
      <c r="W29" s="65"/>
      <c r="X29" s="49"/>
    </row>
    <row r="30" spans="1:24" s="4" customFormat="1" ht="100.5" customHeight="1">
      <c r="A30" s="94"/>
      <c r="B30" s="94"/>
      <c r="C30" s="72"/>
      <c r="D30" s="96"/>
      <c r="E30" s="78" t="str">
        <f>IF(IF(E20&gt;0,E20,13)&lt;8,"un centre de loisirs reçoit au minimum 8 mineurs"," ")</f>
        <v xml:space="preserve"> </v>
      </c>
      <c r="F30" s="78" t="str">
        <f t="shared" ref="F30:G30" si="42">IF(IF(F20&gt;0,F20,13)&lt;8,"un centre de loisirs reçoit au minimum 8 mineurs"," ")</f>
        <v xml:space="preserve"> </v>
      </c>
      <c r="G30" s="78" t="str">
        <f t="shared" si="42"/>
        <v xml:space="preserve"> </v>
      </c>
      <c r="H30" s="25"/>
      <c r="I30" s="25"/>
      <c r="J30" s="79" t="str">
        <f>IF(IF(J20&gt;0,J20,13)&lt;8,"un centre de loisirs reçoit au minimum 8 mineurs"," ")</f>
        <v xml:space="preserve"> </v>
      </c>
      <c r="K30" s="79" t="str">
        <f t="shared" ref="K30:L30" si="43">IF(IF(K20&gt;0,K20,13)&lt;8,"un centre de loisirs reçoit au minimum 8 mineurs"," ")</f>
        <v xml:space="preserve"> </v>
      </c>
      <c r="L30" s="79" t="str">
        <f t="shared" si="43"/>
        <v xml:space="preserve"> </v>
      </c>
      <c r="M30" s="13"/>
      <c r="N30" s="13"/>
      <c r="O30" s="80" t="str">
        <f>IF(IF(O20&gt;0,O20,13)&lt;8,"un centre de loisirs reçoit au minimum 8 mineurs"," ")</f>
        <v xml:space="preserve"> </v>
      </c>
      <c r="P30" s="80" t="str">
        <f t="shared" ref="P30:Q30" si="44">IF(IF(P20&gt;0,P20,13)&lt;8,"un centre de loisirs reçoit au minimum 8 mineurs"," ")</f>
        <v xml:space="preserve"> </v>
      </c>
      <c r="Q30" s="80" t="str">
        <f t="shared" si="44"/>
        <v xml:space="preserve"> </v>
      </c>
      <c r="R30" s="37"/>
      <c r="S30" s="37"/>
      <c r="T30" s="81" t="str">
        <f>IF(IF(T20&gt;0,T20,13)&lt;8,"un centre de loisirs reçoit au minimum 8 mineurs"," ")</f>
        <v xml:space="preserve"> </v>
      </c>
      <c r="U30" s="81" t="str">
        <f t="shared" ref="U30:V30" si="45">IF(IF(U20&gt;0,U20,13)&lt;8,"un centre de loisirs reçoit au minimum 8 mineurs"," ")</f>
        <v xml:space="preserve"> </v>
      </c>
      <c r="V30" s="81" t="str">
        <f t="shared" si="45"/>
        <v xml:space="preserve"> </v>
      </c>
      <c r="W30" s="65"/>
      <c r="X30" s="49"/>
    </row>
    <row r="31" spans="1:24" s="4" customFormat="1" ht="15.75">
      <c r="A31" s="94"/>
      <c r="B31" s="94"/>
      <c r="C31" s="82" t="s">
        <v>26</v>
      </c>
      <c r="D31" s="96"/>
      <c r="E31" s="26">
        <f>IF(E27&lt;=0,0,+ROUNDUP(E23,0))</f>
        <v>0</v>
      </c>
      <c r="F31" s="26">
        <f t="shared" ref="F31:G31" si="46">IF(F27&lt;=0,0,+ROUNDUP(F23,0))</f>
        <v>0</v>
      </c>
      <c r="G31" s="26">
        <f t="shared" si="46"/>
        <v>0</v>
      </c>
      <c r="H31" s="27"/>
      <c r="I31" s="27"/>
      <c r="J31" s="14">
        <f>IF(J27&lt;=0,0,+ROUNDUP(J23,0))</f>
        <v>0</v>
      </c>
      <c r="K31" s="14">
        <f t="shared" ref="K31:L31" si="47">IF(K27&lt;=0,0,+ROUNDUP(K23,0))</f>
        <v>0</v>
      </c>
      <c r="L31" s="14">
        <f t="shared" si="47"/>
        <v>0</v>
      </c>
      <c r="M31" s="15"/>
      <c r="N31" s="15"/>
      <c r="O31" s="38">
        <f>IF(O27&lt;=0,0,+ROUNDUP(O23,0))</f>
        <v>0</v>
      </c>
      <c r="P31" s="38">
        <f t="shared" ref="P31:Q31" si="48">IF(P27&lt;=0,0,+ROUNDUP(P23,0))</f>
        <v>0</v>
      </c>
      <c r="Q31" s="38">
        <f t="shared" si="48"/>
        <v>0</v>
      </c>
      <c r="R31" s="39"/>
      <c r="S31" s="39"/>
      <c r="T31" s="50">
        <f>IF(T27&lt;=0,0,+ROUNDUP(T23,0))</f>
        <v>0</v>
      </c>
      <c r="U31" s="50">
        <f t="shared" ref="U31:V31" si="49">IF(U27&lt;=0,0,+ROUNDUP(U23,0))</f>
        <v>0</v>
      </c>
      <c r="V31" s="50">
        <f t="shared" si="49"/>
        <v>0</v>
      </c>
      <c r="W31" s="66"/>
      <c r="X31" s="51"/>
    </row>
    <row r="32" spans="1:24" s="4" customFormat="1" ht="15.75">
      <c r="A32" s="94"/>
      <c r="B32" s="94"/>
      <c r="C32" s="82" t="s">
        <v>27</v>
      </c>
      <c r="D32" s="96"/>
      <c r="E32" s="28">
        <f>IF(E27&lt;1,0,E25)</f>
        <v>0</v>
      </c>
      <c r="F32" s="28">
        <f t="shared" ref="F32:G32" si="50">IF(F27&lt;1,0,F25)</f>
        <v>0</v>
      </c>
      <c r="G32" s="28">
        <f t="shared" si="50"/>
        <v>0</v>
      </c>
      <c r="H32" s="29"/>
      <c r="I32" s="29"/>
      <c r="J32" s="16">
        <f>IF(J27&lt;1,0,J25)</f>
        <v>0</v>
      </c>
      <c r="K32" s="16">
        <f t="shared" ref="K32:L32" si="51">IF(K27&lt;1,0,K25)</f>
        <v>0</v>
      </c>
      <c r="L32" s="16">
        <f t="shared" si="51"/>
        <v>0</v>
      </c>
      <c r="M32" s="17"/>
      <c r="N32" s="17"/>
      <c r="O32" s="40">
        <f>IF(O27&lt;1,0,O25)</f>
        <v>0</v>
      </c>
      <c r="P32" s="40">
        <f t="shared" ref="P32:Q32" si="52">IF(P27&lt;1,0,P25)</f>
        <v>0</v>
      </c>
      <c r="Q32" s="40">
        <f t="shared" si="52"/>
        <v>0</v>
      </c>
      <c r="R32" s="41"/>
      <c r="S32" s="41"/>
      <c r="T32" s="52">
        <f>IF(T27&lt;1,0,T25)</f>
        <v>0</v>
      </c>
      <c r="U32" s="52">
        <f t="shared" ref="U32:V32" si="53">IF(U27&lt;1,0,U25)</f>
        <v>0</v>
      </c>
      <c r="V32" s="52">
        <f t="shared" si="53"/>
        <v>0</v>
      </c>
      <c r="W32" s="67"/>
      <c r="X32" s="53"/>
    </row>
    <row r="33" spans="1:24" s="4" customFormat="1" ht="15.75">
      <c r="A33" s="94"/>
      <c r="B33" s="94"/>
      <c r="C33" s="82" t="s">
        <v>28</v>
      </c>
      <c r="D33" s="96"/>
      <c r="E33" s="26">
        <f>IF(E27&lt;1,0,+E34-E31-E32)</f>
        <v>0</v>
      </c>
      <c r="F33" s="26">
        <f t="shared" ref="F33:G33" si="54">IF(F27&lt;1,0,+F34-F31-F32)</f>
        <v>0</v>
      </c>
      <c r="G33" s="26">
        <f t="shared" si="54"/>
        <v>0</v>
      </c>
      <c r="H33" s="27"/>
      <c r="I33" s="27"/>
      <c r="J33" s="14">
        <f>IF(J27&lt;1,0,+J34-J31-J32)</f>
        <v>0</v>
      </c>
      <c r="K33" s="14">
        <f t="shared" ref="K33:L33" si="55">IF(K27&lt;1,0,+K34-K31-K32)</f>
        <v>0</v>
      </c>
      <c r="L33" s="14">
        <f t="shared" si="55"/>
        <v>0</v>
      </c>
      <c r="M33" s="15"/>
      <c r="N33" s="15"/>
      <c r="O33" s="38">
        <f>IF(O27&lt;1,0,+O34-O31-O32)</f>
        <v>0</v>
      </c>
      <c r="P33" s="38">
        <f t="shared" ref="P33:Q33" si="56">IF(P27&lt;1,0,+P34-P31-P32)</f>
        <v>0</v>
      </c>
      <c r="Q33" s="38">
        <f t="shared" si="56"/>
        <v>0</v>
      </c>
      <c r="R33" s="39"/>
      <c r="S33" s="39"/>
      <c r="T33" s="50">
        <f>IF(T27&lt;1,0,+T34-T31-T32)</f>
        <v>0</v>
      </c>
      <c r="U33" s="50">
        <f t="shared" ref="U33:V33" si="57">IF(U27&lt;1,0,+U34-U31-U32)</f>
        <v>0</v>
      </c>
      <c r="V33" s="50">
        <f t="shared" si="57"/>
        <v>0</v>
      </c>
      <c r="W33" s="66"/>
      <c r="X33" s="51"/>
    </row>
    <row r="34" spans="1:24" s="4" customFormat="1" ht="15.75">
      <c r="A34" s="94"/>
      <c r="B34" s="94"/>
      <c r="C34" s="82"/>
      <c r="D34" s="96"/>
      <c r="E34" s="26">
        <f>IF(E27&lt;1,0,+ROUNDUP(E27,0))</f>
        <v>0</v>
      </c>
      <c r="F34" s="26">
        <f t="shared" ref="F34:G34" si="58">IF(F27&lt;1,0,+ROUNDUP(F27,0))</f>
        <v>0</v>
      </c>
      <c r="G34" s="26">
        <f t="shared" si="58"/>
        <v>0</v>
      </c>
      <c r="H34" s="27"/>
      <c r="I34" s="27"/>
      <c r="J34" s="14">
        <f>IF(J27&lt;1,0,+ROUNDUP(J27,0))</f>
        <v>0</v>
      </c>
      <c r="K34" s="14">
        <f t="shared" ref="K34:L34" si="59">IF(K27&lt;1,0,+ROUNDUP(K27,0))</f>
        <v>0</v>
      </c>
      <c r="L34" s="14">
        <f t="shared" si="59"/>
        <v>0</v>
      </c>
      <c r="M34" s="15"/>
      <c r="N34" s="15"/>
      <c r="O34" s="38">
        <f>IF(O27&lt;1,0,+ROUNDUP(O27,0))</f>
        <v>0</v>
      </c>
      <c r="P34" s="38">
        <f t="shared" ref="P34:Q34" si="60">IF(P27&lt;1,0,+ROUNDUP(P27,0))</f>
        <v>0</v>
      </c>
      <c r="Q34" s="38">
        <f t="shared" si="60"/>
        <v>0</v>
      </c>
      <c r="R34" s="39"/>
      <c r="S34" s="39"/>
      <c r="T34" s="50">
        <f>IF(T27&lt;1,0,+ROUNDUP(T27,0))</f>
        <v>0</v>
      </c>
      <c r="U34" s="50">
        <f t="shared" ref="U34:V34" si="61">IF(U27&lt;1,0,+ROUNDUP(U27,0))</f>
        <v>0</v>
      </c>
      <c r="V34" s="50">
        <f t="shared" si="61"/>
        <v>0</v>
      </c>
      <c r="W34" s="66"/>
      <c r="X34" s="51"/>
    </row>
    <row r="35" spans="1:24" s="4" customFormat="1" ht="15.75">
      <c r="A35" s="94"/>
      <c r="B35" s="94"/>
      <c r="C35" s="83" t="s">
        <v>29</v>
      </c>
      <c r="D35" s="96"/>
      <c r="E35" s="26">
        <f>SUM(E31:E33)</f>
        <v>0</v>
      </c>
      <c r="F35" s="26">
        <f t="shared" ref="F35:G35" si="62">SUM(F31:F33)</f>
        <v>0</v>
      </c>
      <c r="G35" s="26">
        <f t="shared" si="62"/>
        <v>0</v>
      </c>
      <c r="H35" s="27"/>
      <c r="I35" s="27"/>
      <c r="J35" s="14">
        <f>SUM(J31:J33)</f>
        <v>0</v>
      </c>
      <c r="K35" s="14">
        <f t="shared" ref="K35:L35" si="63">SUM(K31:K33)</f>
        <v>0</v>
      </c>
      <c r="L35" s="14">
        <f t="shared" si="63"/>
        <v>0</v>
      </c>
      <c r="M35" s="15"/>
      <c r="N35" s="15"/>
      <c r="O35" s="38">
        <f>SUM(O31:O33)</f>
        <v>0</v>
      </c>
      <c r="P35" s="38">
        <f t="shared" ref="P35:Q35" si="64">SUM(P31:P33)</f>
        <v>0</v>
      </c>
      <c r="Q35" s="38">
        <f t="shared" si="64"/>
        <v>0</v>
      </c>
      <c r="R35" s="39"/>
      <c r="S35" s="39"/>
      <c r="T35" s="50">
        <f>SUM(T31:T33)</f>
        <v>0</v>
      </c>
      <c r="U35" s="50">
        <f t="shared" ref="U35:V35" si="65">SUM(U31:U33)</f>
        <v>0</v>
      </c>
      <c r="V35" s="50">
        <f t="shared" si="65"/>
        <v>0</v>
      </c>
      <c r="W35" s="66"/>
      <c r="X35" s="51"/>
    </row>
    <row r="36" spans="1:24" s="4" customFormat="1" ht="15.75">
      <c r="A36" s="94"/>
      <c r="B36" s="94"/>
      <c r="C36" s="82" t="s">
        <v>30</v>
      </c>
      <c r="D36" s="96"/>
      <c r="E36" s="30"/>
      <c r="F36" s="23"/>
      <c r="G36" s="23"/>
      <c r="H36" s="23"/>
      <c r="I36" s="23"/>
      <c r="J36" s="18"/>
      <c r="K36" s="11"/>
      <c r="L36" s="11"/>
      <c r="M36" s="11"/>
      <c r="N36" s="11"/>
      <c r="O36" s="42"/>
      <c r="P36" s="35"/>
      <c r="Q36" s="35"/>
      <c r="R36" s="35"/>
      <c r="S36" s="35"/>
      <c r="T36" s="54"/>
      <c r="U36" s="47"/>
      <c r="V36" s="47"/>
      <c r="W36" s="63"/>
      <c r="X36" s="47"/>
    </row>
    <row r="37" spans="1:24" s="4" customFormat="1" ht="15.75">
      <c r="A37" s="94"/>
      <c r="B37" s="94"/>
      <c r="C37" s="82" t="s">
        <v>31</v>
      </c>
      <c r="D37" s="96"/>
      <c r="E37" s="31" t="str">
        <f>+IF(E20&gt;0,1,"")</f>
        <v/>
      </c>
      <c r="F37" s="31" t="str">
        <f t="shared" ref="F37:G37" si="66">+IF(F20&gt;0,1,"")</f>
        <v/>
      </c>
      <c r="G37" s="31" t="str">
        <f t="shared" si="66"/>
        <v/>
      </c>
      <c r="H37" s="27"/>
      <c r="I37" s="27"/>
      <c r="J37" s="19" t="str">
        <f>+IF(J20&gt;0,1,"")</f>
        <v/>
      </c>
      <c r="K37" s="19" t="str">
        <f t="shared" ref="K37:L37" si="67">+IF(K20&gt;0,1,"")</f>
        <v/>
      </c>
      <c r="L37" s="19" t="str">
        <f t="shared" si="67"/>
        <v/>
      </c>
      <c r="M37" s="15"/>
      <c r="N37" s="15"/>
      <c r="O37" s="43" t="str">
        <f>+IF(O20&gt;0,1,"")</f>
        <v/>
      </c>
      <c r="P37" s="43" t="str">
        <f t="shared" ref="P37:Q37" si="68">+IF(P20&gt;0,1,"")</f>
        <v/>
      </c>
      <c r="Q37" s="43" t="str">
        <f t="shared" si="68"/>
        <v/>
      </c>
      <c r="R37" s="39"/>
      <c r="S37" s="39"/>
      <c r="T37" s="55" t="str">
        <f>+IF(T20&gt;0,1,"")</f>
        <v/>
      </c>
      <c r="U37" s="55" t="str">
        <f t="shared" ref="U37:V37" si="69">+IF(U20&gt;0,1,"")</f>
        <v/>
      </c>
      <c r="V37" s="55" t="str">
        <f t="shared" si="69"/>
        <v/>
      </c>
      <c r="W37" s="66"/>
      <c r="X37" s="51"/>
    </row>
    <row r="38" spans="1:24" s="4" customFormat="1" ht="15.75">
      <c r="A38" s="94"/>
      <c r="B38" s="94"/>
      <c r="C38" s="84" t="s">
        <v>32</v>
      </c>
      <c r="D38" s="96"/>
      <c r="E38" s="32">
        <f>IF(E20&gt;7,ROUNDUP(+E28,0),0)</f>
        <v>0</v>
      </c>
      <c r="F38" s="32">
        <f t="shared" ref="F38:G38" si="70">IF(F20&gt;7,ROUNDUP(+F28,0),0)</f>
        <v>0</v>
      </c>
      <c r="G38" s="32">
        <f t="shared" si="70"/>
        <v>0</v>
      </c>
      <c r="H38" s="33"/>
      <c r="I38" s="33"/>
      <c r="J38" s="20">
        <f>IF(J20&gt;7,ROUNDUP(+J28,0),0)</f>
        <v>0</v>
      </c>
      <c r="K38" s="20">
        <f t="shared" ref="K38:L38" si="71">IF(K20&gt;7,ROUNDUP(+K28,0),0)</f>
        <v>0</v>
      </c>
      <c r="L38" s="20">
        <f t="shared" si="71"/>
        <v>0</v>
      </c>
      <c r="M38" s="21"/>
      <c r="N38" s="21"/>
      <c r="O38" s="44">
        <f>IF(O20&gt;7,ROUNDUP(+O28,0),0)</f>
        <v>0</v>
      </c>
      <c r="P38" s="44">
        <f t="shared" ref="P38:Q38" si="72">IF(P20&gt;7,ROUNDUP(+P28,0),0)</f>
        <v>0</v>
      </c>
      <c r="Q38" s="44">
        <f t="shared" si="72"/>
        <v>0</v>
      </c>
      <c r="R38" s="45"/>
      <c r="S38" s="45"/>
      <c r="T38" s="56">
        <f>IF(T20&gt;7,ROUNDUP(+T28,0),0)</f>
        <v>0</v>
      </c>
      <c r="U38" s="56">
        <f t="shared" ref="U38:V38" si="73">IF(U20&gt;7,ROUNDUP(+U28,0),0)</f>
        <v>0</v>
      </c>
      <c r="V38" s="56">
        <f t="shared" si="73"/>
        <v>0</v>
      </c>
      <c r="W38" s="68"/>
      <c r="X38" s="57"/>
    </row>
    <row r="39" spans="1:24" s="4" customFormat="1" ht="63">
      <c r="A39" s="94"/>
      <c r="B39" s="94"/>
      <c r="C39" s="82"/>
      <c r="D39" s="96"/>
      <c r="E39" s="59" t="s">
        <v>34</v>
      </c>
      <c r="F39" s="59" t="s">
        <v>33</v>
      </c>
      <c r="G39" s="59" t="s">
        <v>33</v>
      </c>
      <c r="H39" s="34"/>
      <c r="I39" s="34"/>
      <c r="J39" s="60" t="s">
        <v>33</v>
      </c>
      <c r="K39" s="60" t="s">
        <v>33</v>
      </c>
      <c r="L39" s="60" t="s">
        <v>33</v>
      </c>
      <c r="M39" s="22"/>
      <c r="N39" s="22"/>
      <c r="O39" s="61" t="s">
        <v>33</v>
      </c>
      <c r="P39" s="61" t="s">
        <v>33</v>
      </c>
      <c r="Q39" s="61" t="s">
        <v>33</v>
      </c>
      <c r="R39" s="46"/>
      <c r="S39" s="46"/>
      <c r="T39" s="62" t="s">
        <v>33</v>
      </c>
      <c r="U39" s="62" t="s">
        <v>33</v>
      </c>
      <c r="V39" s="62" t="s">
        <v>33</v>
      </c>
      <c r="W39" s="69"/>
      <c r="X39" s="58"/>
    </row>
    <row r="40" spans="1:24" ht="117">
      <c r="A40" s="97"/>
      <c r="B40" s="97"/>
      <c r="C40" s="82"/>
      <c r="D40" s="97"/>
      <c r="E40" s="59" t="s">
        <v>35</v>
      </c>
      <c r="F40" s="59" t="s">
        <v>35</v>
      </c>
      <c r="G40" s="59" t="s">
        <v>35</v>
      </c>
      <c r="H40" s="98"/>
      <c r="I40" s="98"/>
      <c r="J40" s="60" t="s">
        <v>35</v>
      </c>
      <c r="K40" s="60" t="s">
        <v>35</v>
      </c>
      <c r="L40" s="60" t="s">
        <v>35</v>
      </c>
      <c r="M40" s="99"/>
      <c r="N40" s="99"/>
      <c r="O40" s="61" t="s">
        <v>35</v>
      </c>
      <c r="P40" s="61" t="s">
        <v>35</v>
      </c>
      <c r="Q40" s="61" t="s">
        <v>35</v>
      </c>
      <c r="R40" s="100"/>
      <c r="S40" s="100"/>
      <c r="T40" s="62" t="s">
        <v>35</v>
      </c>
      <c r="U40" s="62" t="s">
        <v>35</v>
      </c>
      <c r="V40" s="62" t="s">
        <v>35</v>
      </c>
      <c r="W40" s="101"/>
      <c r="X40" s="102"/>
    </row>
    <row r="41" spans="1:24">
      <c r="A41" s="71"/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</row>
  </sheetData>
  <protectedRanges>
    <protectedRange password="D957" sqref="A11:X11 A12:I12 A13:X40" name="Plage1"/>
  </protectedRanges>
  <mergeCells count="10">
    <mergeCell ref="E16:I16"/>
    <mergeCell ref="J16:N16"/>
    <mergeCell ref="O16:S16"/>
    <mergeCell ref="T16:X16"/>
    <mergeCell ref="A1:D1"/>
    <mergeCell ref="E1:I1"/>
    <mergeCell ref="J1:N1"/>
    <mergeCell ref="O1:S1"/>
    <mergeCell ref="T1:X1"/>
    <mergeCell ref="E15:X1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Y41"/>
  <sheetViews>
    <sheetView tabSelected="1" workbookViewId="0">
      <selection activeCell="K30" sqref="K30"/>
    </sheetView>
  </sheetViews>
  <sheetFormatPr baseColWidth="10" defaultRowHeight="15"/>
  <cols>
    <col min="1" max="1" width="5.28515625" style="1" customWidth="1"/>
    <col min="2" max="2" width="21.7109375" style="1" customWidth="1"/>
    <col min="3" max="3" width="27.85546875" style="1" customWidth="1"/>
    <col min="4" max="4" width="13.7109375" style="1" customWidth="1"/>
    <col min="5" max="5" width="6.85546875" style="1" customWidth="1"/>
    <col min="6" max="6" width="6.28515625" style="1" customWidth="1"/>
    <col min="7" max="7" width="6.7109375" style="1" customWidth="1"/>
    <col min="8" max="8" width="7.28515625" style="1" customWidth="1"/>
    <col min="9" max="9" width="6.5703125" style="1" customWidth="1"/>
    <col min="10" max="10" width="6.85546875" style="1" customWidth="1"/>
    <col min="11" max="11" width="7" style="1" customWidth="1"/>
    <col min="12" max="12" width="7.140625" style="1" customWidth="1"/>
    <col min="13" max="13" width="6.85546875" style="1" customWidth="1"/>
    <col min="14" max="14" width="8.28515625" style="1" customWidth="1"/>
    <col min="15" max="15" width="8.42578125" style="1" customWidth="1"/>
    <col min="16" max="16" width="8.28515625" style="1" customWidth="1"/>
    <col min="17" max="17" width="7.140625" style="1" customWidth="1"/>
    <col min="18" max="18" width="7.28515625" style="1" customWidth="1"/>
    <col min="19" max="20" width="7.7109375" style="1" customWidth="1"/>
    <col min="21" max="21" width="7.85546875" style="1" customWidth="1"/>
    <col min="22" max="22" width="8" style="1" customWidth="1"/>
    <col min="23" max="23" width="6.7109375" style="1" customWidth="1"/>
    <col min="24" max="24" width="7.42578125" style="1" customWidth="1"/>
    <col min="25" max="16384" width="11.42578125" style="1"/>
  </cols>
  <sheetData>
    <row r="1" spans="1:25">
      <c r="A1" s="123" t="s">
        <v>0</v>
      </c>
      <c r="B1" s="123"/>
      <c r="C1" s="123"/>
      <c r="D1" s="123"/>
      <c r="E1" s="124" t="s">
        <v>1</v>
      </c>
      <c r="F1" s="125"/>
      <c r="G1" s="125"/>
      <c r="H1" s="125"/>
      <c r="I1" s="126"/>
      <c r="J1" s="127" t="s">
        <v>2</v>
      </c>
      <c r="K1" s="128"/>
      <c r="L1" s="128"/>
      <c r="M1" s="128"/>
      <c r="N1" s="129"/>
      <c r="O1" s="130" t="s">
        <v>3</v>
      </c>
      <c r="P1" s="131"/>
      <c r="Q1" s="131"/>
      <c r="R1" s="131"/>
      <c r="S1" s="132"/>
      <c r="T1" s="133" t="s">
        <v>4</v>
      </c>
      <c r="U1" s="134"/>
      <c r="V1" s="134"/>
      <c r="W1" s="134"/>
      <c r="X1" s="135"/>
    </row>
    <row r="2" spans="1:25" ht="18" customHeight="1">
      <c r="A2" s="2" t="s">
        <v>15</v>
      </c>
      <c r="B2" s="2" t="s">
        <v>16</v>
      </c>
      <c r="C2" s="2" t="s">
        <v>17</v>
      </c>
      <c r="D2" s="2" t="s">
        <v>18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7" t="s">
        <v>5</v>
      </c>
      <c r="K2" s="7" t="s">
        <v>6</v>
      </c>
      <c r="L2" s="7" t="s">
        <v>7</v>
      </c>
      <c r="M2" s="7" t="s">
        <v>8</v>
      </c>
      <c r="N2" s="7" t="s">
        <v>9</v>
      </c>
      <c r="O2" s="8" t="s">
        <v>5</v>
      </c>
      <c r="P2" s="8" t="s">
        <v>6</v>
      </c>
      <c r="Q2" s="8" t="s">
        <v>7</v>
      </c>
      <c r="R2" s="8" t="s">
        <v>8</v>
      </c>
      <c r="S2" s="8" t="s">
        <v>9</v>
      </c>
      <c r="T2" s="9" t="s">
        <v>5</v>
      </c>
      <c r="U2" s="9" t="s">
        <v>6</v>
      </c>
      <c r="V2" s="9" t="s">
        <v>7</v>
      </c>
      <c r="W2" s="9" t="s">
        <v>8</v>
      </c>
      <c r="X2" s="9" t="s">
        <v>9</v>
      </c>
    </row>
    <row r="3" spans="1:25" ht="19.5">
      <c r="A3" s="103"/>
      <c r="B3" s="104"/>
      <c r="C3" s="104"/>
      <c r="D3" s="105"/>
      <c r="E3" s="106"/>
      <c r="F3" s="107"/>
      <c r="G3" s="107"/>
      <c r="H3" s="107"/>
      <c r="I3" s="107"/>
      <c r="J3" s="108"/>
      <c r="K3" s="108"/>
      <c r="L3" s="108"/>
      <c r="M3" s="108"/>
      <c r="N3" s="108"/>
      <c r="O3" s="109"/>
      <c r="P3" s="109"/>
      <c r="Q3" s="109"/>
      <c r="R3" s="109"/>
      <c r="S3" s="109"/>
      <c r="T3" s="110"/>
      <c r="U3" s="110"/>
      <c r="V3" s="110"/>
      <c r="W3" s="110"/>
      <c r="X3" s="110"/>
    </row>
    <row r="4" spans="1:25" ht="19.5">
      <c r="A4" s="103"/>
      <c r="B4" s="104"/>
      <c r="C4" s="104"/>
      <c r="D4" s="105"/>
      <c r="E4" s="106"/>
      <c r="F4" s="107"/>
      <c r="G4" s="107"/>
      <c r="H4" s="107"/>
      <c r="I4" s="107"/>
      <c r="J4" s="108"/>
      <c r="K4" s="108"/>
      <c r="L4" s="108"/>
      <c r="M4" s="108"/>
      <c r="N4" s="108"/>
      <c r="O4" s="109"/>
      <c r="P4" s="109"/>
      <c r="Q4" s="109"/>
      <c r="R4" s="109"/>
      <c r="S4" s="109"/>
      <c r="T4" s="110"/>
      <c r="U4" s="110"/>
      <c r="V4" s="110"/>
      <c r="W4" s="110"/>
      <c r="X4" s="110"/>
    </row>
    <row r="5" spans="1:25" ht="19.5">
      <c r="A5" s="103"/>
      <c r="B5" s="104"/>
      <c r="C5" s="104"/>
      <c r="D5" s="105"/>
      <c r="E5" s="106"/>
      <c r="F5" s="107"/>
      <c r="G5" s="107"/>
      <c r="H5" s="107"/>
      <c r="I5" s="107"/>
      <c r="J5" s="108"/>
      <c r="K5" s="108"/>
      <c r="L5" s="108"/>
      <c r="M5" s="108"/>
      <c r="N5" s="108"/>
      <c r="O5" s="109"/>
      <c r="P5" s="109"/>
      <c r="Q5" s="109"/>
      <c r="R5" s="109"/>
      <c r="S5" s="109"/>
      <c r="T5" s="110"/>
      <c r="U5" s="110"/>
      <c r="V5" s="110"/>
      <c r="W5" s="110"/>
      <c r="X5" s="110"/>
    </row>
    <row r="6" spans="1:25" ht="19.5">
      <c r="A6" s="103"/>
      <c r="B6" s="104"/>
      <c r="C6" s="104"/>
      <c r="D6" s="105"/>
      <c r="E6" s="106"/>
      <c r="F6" s="107"/>
      <c r="G6" s="107"/>
      <c r="H6" s="107"/>
      <c r="I6" s="107"/>
      <c r="J6" s="108"/>
      <c r="K6" s="108"/>
      <c r="L6" s="108"/>
      <c r="M6" s="108"/>
      <c r="N6" s="108"/>
      <c r="O6" s="109"/>
      <c r="P6" s="109"/>
      <c r="Q6" s="109"/>
      <c r="R6" s="109"/>
      <c r="S6" s="109"/>
      <c r="T6" s="110"/>
      <c r="U6" s="110"/>
      <c r="V6" s="110"/>
      <c r="W6" s="110"/>
      <c r="X6" s="110"/>
    </row>
    <row r="7" spans="1:25" ht="19.5">
      <c r="A7" s="103"/>
      <c r="B7" s="104"/>
      <c r="C7" s="104"/>
      <c r="D7" s="105"/>
      <c r="E7" s="106"/>
      <c r="F7" s="107"/>
      <c r="G7" s="107"/>
      <c r="H7" s="107"/>
      <c r="I7" s="107"/>
      <c r="J7" s="108"/>
      <c r="K7" s="108"/>
      <c r="L7" s="108"/>
      <c r="M7" s="108"/>
      <c r="N7" s="108"/>
      <c r="O7" s="109"/>
      <c r="P7" s="109"/>
      <c r="Q7" s="109"/>
      <c r="R7" s="109"/>
      <c r="S7" s="109"/>
      <c r="T7" s="110"/>
      <c r="U7" s="110"/>
      <c r="V7" s="110"/>
      <c r="W7" s="110"/>
      <c r="X7" s="110"/>
    </row>
    <row r="8" spans="1:25" ht="19.5">
      <c r="A8" s="103"/>
      <c r="B8" s="104"/>
      <c r="C8" s="104"/>
      <c r="D8" s="105"/>
      <c r="E8" s="106"/>
      <c r="F8" s="107"/>
      <c r="G8" s="107"/>
      <c r="H8" s="107"/>
      <c r="I8" s="107"/>
      <c r="J8" s="108"/>
      <c r="K8" s="108"/>
      <c r="L8" s="108"/>
      <c r="M8" s="108"/>
      <c r="N8" s="108"/>
      <c r="O8" s="109"/>
      <c r="P8" s="109"/>
      <c r="Q8" s="109"/>
      <c r="R8" s="109"/>
      <c r="S8" s="109"/>
      <c r="T8" s="110"/>
      <c r="U8" s="110"/>
      <c r="V8" s="110"/>
      <c r="W8" s="110"/>
      <c r="X8" s="110"/>
    </row>
    <row r="9" spans="1:25" ht="19.5">
      <c r="A9" s="103"/>
      <c r="B9" s="104"/>
      <c r="C9" s="104"/>
      <c r="D9" s="105"/>
      <c r="E9" s="106"/>
      <c r="F9" s="107"/>
      <c r="G9" s="107"/>
      <c r="H9" s="107"/>
      <c r="I9" s="107"/>
      <c r="J9" s="108"/>
      <c r="K9" s="108"/>
      <c r="L9" s="108"/>
      <c r="M9" s="108"/>
      <c r="N9" s="108"/>
      <c r="O9" s="109"/>
      <c r="P9" s="109"/>
      <c r="Q9" s="109"/>
      <c r="R9" s="109"/>
      <c r="S9" s="109"/>
      <c r="T9" s="110"/>
      <c r="U9" s="110"/>
      <c r="V9" s="110"/>
      <c r="W9" s="110"/>
      <c r="X9" s="110"/>
    </row>
    <row r="10" spans="1:25" ht="19.5">
      <c r="A10" s="103"/>
      <c r="B10" s="104"/>
      <c r="C10" s="104"/>
      <c r="D10" s="105"/>
      <c r="E10" s="106"/>
      <c r="F10" s="107"/>
      <c r="G10" s="107"/>
      <c r="H10" s="107"/>
      <c r="I10" s="107"/>
      <c r="J10" s="108"/>
      <c r="K10" s="108"/>
      <c r="L10" s="108"/>
      <c r="M10" s="108"/>
      <c r="N10" s="108"/>
      <c r="O10" s="109"/>
      <c r="P10" s="109"/>
      <c r="Q10" s="109"/>
      <c r="R10" s="109"/>
      <c r="S10" s="109"/>
      <c r="T10" s="110"/>
      <c r="U10" s="110"/>
      <c r="V10" s="110"/>
      <c r="W10" s="110"/>
      <c r="X10" s="110"/>
    </row>
    <row r="11" spans="1:25" ht="19.5">
      <c r="A11" s="85"/>
      <c r="B11" s="85"/>
      <c r="C11" s="85" t="s">
        <v>19</v>
      </c>
      <c r="D11" s="85"/>
      <c r="E11" s="86">
        <f>SUM(E3:E10)</f>
        <v>0</v>
      </c>
      <c r="F11" s="86">
        <f t="shared" ref="F11:X11" si="0">SUM(F3:F10)</f>
        <v>0</v>
      </c>
      <c r="G11" s="86">
        <f t="shared" si="0"/>
        <v>0</v>
      </c>
      <c r="H11" s="86">
        <f t="shared" si="0"/>
        <v>0</v>
      </c>
      <c r="I11" s="86">
        <f t="shared" si="0"/>
        <v>0</v>
      </c>
      <c r="J11" s="87">
        <f t="shared" si="0"/>
        <v>0</v>
      </c>
      <c r="K11" s="87">
        <f t="shared" si="0"/>
        <v>0</v>
      </c>
      <c r="L11" s="87">
        <f t="shared" si="0"/>
        <v>0</v>
      </c>
      <c r="M11" s="87">
        <f t="shared" si="0"/>
        <v>0</v>
      </c>
      <c r="N11" s="87">
        <f t="shared" si="0"/>
        <v>0</v>
      </c>
      <c r="O11" s="88">
        <f t="shared" si="0"/>
        <v>0</v>
      </c>
      <c r="P11" s="88">
        <f t="shared" si="0"/>
        <v>0</v>
      </c>
      <c r="Q11" s="88">
        <f t="shared" si="0"/>
        <v>0</v>
      </c>
      <c r="R11" s="88">
        <f t="shared" si="0"/>
        <v>0</v>
      </c>
      <c r="S11" s="88">
        <f t="shared" si="0"/>
        <v>0</v>
      </c>
      <c r="T11" s="89">
        <f t="shared" si="0"/>
        <v>0</v>
      </c>
      <c r="U11" s="89">
        <f t="shared" si="0"/>
        <v>0</v>
      </c>
      <c r="V11" s="89">
        <f t="shared" si="0"/>
        <v>0</v>
      </c>
      <c r="W11" s="89">
        <f t="shared" si="0"/>
        <v>0</v>
      </c>
      <c r="X11" s="89">
        <f t="shared" si="0"/>
        <v>0</v>
      </c>
    </row>
    <row r="12" spans="1:25" ht="19.5">
      <c r="A12" s="85"/>
      <c r="B12" s="85"/>
      <c r="C12" s="85" t="s">
        <v>10</v>
      </c>
      <c r="D12" s="85"/>
      <c r="E12" s="86">
        <f>SUMIF($A3:$A10,"&lt;6",E3:E10)</f>
        <v>0</v>
      </c>
      <c r="F12" s="86">
        <f t="shared" ref="F12:I12" si="1">SUMIF($A3:$A10,"&lt;6",F3:F10)</f>
        <v>0</v>
      </c>
      <c r="G12" s="86">
        <f t="shared" si="1"/>
        <v>0</v>
      </c>
      <c r="H12" s="86">
        <f t="shared" si="1"/>
        <v>0</v>
      </c>
      <c r="I12" s="86">
        <f t="shared" si="1"/>
        <v>0</v>
      </c>
      <c r="J12" s="87">
        <f>SUMIF($A3:$A10,"&lt;6",J3:J10)</f>
        <v>0</v>
      </c>
      <c r="K12" s="87">
        <f t="shared" ref="K12:N12" si="2">SUMIF($A3:$A10,"&lt;6",K3:K10)</f>
        <v>0</v>
      </c>
      <c r="L12" s="87">
        <f t="shared" si="2"/>
        <v>0</v>
      </c>
      <c r="M12" s="87">
        <f t="shared" si="2"/>
        <v>0</v>
      </c>
      <c r="N12" s="87">
        <f t="shared" si="2"/>
        <v>0</v>
      </c>
      <c r="O12" s="88">
        <f>SUMIF($A3:$A10,"&lt;6",O3:O10)</f>
        <v>0</v>
      </c>
      <c r="P12" s="88">
        <f t="shared" ref="P12:S12" si="3">SUMIF($A3:$A10,"&lt;6",P3:P10)</f>
        <v>0</v>
      </c>
      <c r="Q12" s="88">
        <f t="shared" si="3"/>
        <v>0</v>
      </c>
      <c r="R12" s="88">
        <f t="shared" si="3"/>
        <v>0</v>
      </c>
      <c r="S12" s="88">
        <f t="shared" si="3"/>
        <v>0</v>
      </c>
      <c r="T12" s="89">
        <f>SUMIF($A3:$A10,"&lt;6",T3:T10)</f>
        <v>0</v>
      </c>
      <c r="U12" s="89">
        <f t="shared" ref="U12:X12" si="4">SUMIF($A3:$A10,"&lt;6",U3:U10)</f>
        <v>0</v>
      </c>
      <c r="V12" s="89">
        <f t="shared" si="4"/>
        <v>0</v>
      </c>
      <c r="W12" s="89">
        <f t="shared" si="4"/>
        <v>0</v>
      </c>
      <c r="X12" s="89">
        <f t="shared" si="4"/>
        <v>0</v>
      </c>
    </row>
    <row r="13" spans="1:25" ht="19.5">
      <c r="A13" s="85"/>
      <c r="B13" s="85"/>
      <c r="C13" s="85" t="s">
        <v>11</v>
      </c>
      <c r="D13" s="85"/>
      <c r="E13" s="86">
        <f>SUMIF($A3:$A10,"&gt;=6",E3:E10)</f>
        <v>0</v>
      </c>
      <c r="F13" s="86">
        <f t="shared" ref="F13:I13" si="5">SUMIF($A3:$A10,"&gt;=6",F3:F10)</f>
        <v>0</v>
      </c>
      <c r="G13" s="86">
        <f t="shared" si="5"/>
        <v>0</v>
      </c>
      <c r="H13" s="86">
        <f t="shared" si="5"/>
        <v>0</v>
      </c>
      <c r="I13" s="86">
        <f t="shared" si="5"/>
        <v>0</v>
      </c>
      <c r="J13" s="87">
        <f>SUMIF($A3:$A10,"&gt;=6",J3:J10)</f>
        <v>0</v>
      </c>
      <c r="K13" s="87">
        <f t="shared" ref="K13:N13" si="6">SUMIF($A3:$A10,"&gt;=6",K3:K10)</f>
        <v>0</v>
      </c>
      <c r="L13" s="87">
        <f t="shared" si="6"/>
        <v>0</v>
      </c>
      <c r="M13" s="87">
        <f t="shared" si="6"/>
        <v>0</v>
      </c>
      <c r="N13" s="87">
        <f t="shared" si="6"/>
        <v>0</v>
      </c>
      <c r="O13" s="88">
        <f>SUMIF($A3:$A10,"&gt;=6",O3:O10)</f>
        <v>0</v>
      </c>
      <c r="P13" s="88">
        <f t="shared" ref="P13:S13" si="7">SUMIF($A3:$A10,"&gt;=6",P3:P10)</f>
        <v>0</v>
      </c>
      <c r="Q13" s="88">
        <f t="shared" si="7"/>
        <v>0</v>
      </c>
      <c r="R13" s="88">
        <f t="shared" si="7"/>
        <v>0</v>
      </c>
      <c r="S13" s="88">
        <f t="shared" si="7"/>
        <v>0</v>
      </c>
      <c r="T13" s="89">
        <f>SUMIF($A3:$A10,"&gt;=6",T3:T10)</f>
        <v>0</v>
      </c>
      <c r="U13" s="89">
        <f t="shared" ref="U13:X13" si="8">SUMIF($A3:$A10,"&gt;=6",U3:U10)</f>
        <v>0</v>
      </c>
      <c r="V13" s="89">
        <f t="shared" si="8"/>
        <v>0</v>
      </c>
      <c r="W13" s="89">
        <f t="shared" si="8"/>
        <v>0</v>
      </c>
      <c r="X13" s="89">
        <f t="shared" si="8"/>
        <v>0</v>
      </c>
    </row>
    <row r="14" spans="1:25" ht="19.5">
      <c r="A14" s="90"/>
      <c r="B14" s="90"/>
      <c r="C14" s="85" t="s">
        <v>12</v>
      </c>
      <c r="D14" s="85"/>
      <c r="E14" s="86">
        <f>E38</f>
        <v>0</v>
      </c>
      <c r="F14" s="86">
        <f t="shared" ref="F14:V14" si="9">F38</f>
        <v>0</v>
      </c>
      <c r="G14" s="86">
        <f t="shared" si="9"/>
        <v>0</v>
      </c>
      <c r="H14" s="86"/>
      <c r="I14" s="86"/>
      <c r="J14" s="87">
        <f t="shared" si="9"/>
        <v>0</v>
      </c>
      <c r="K14" s="87">
        <f t="shared" si="9"/>
        <v>0</v>
      </c>
      <c r="L14" s="87">
        <f t="shared" si="9"/>
        <v>0</v>
      </c>
      <c r="M14" s="87"/>
      <c r="N14" s="87"/>
      <c r="O14" s="88">
        <f t="shared" si="9"/>
        <v>0</v>
      </c>
      <c r="P14" s="88">
        <f t="shared" si="9"/>
        <v>0</v>
      </c>
      <c r="Q14" s="88">
        <f t="shared" si="9"/>
        <v>0</v>
      </c>
      <c r="R14" s="88"/>
      <c r="S14" s="88"/>
      <c r="T14" s="89">
        <f t="shared" si="9"/>
        <v>0</v>
      </c>
      <c r="U14" s="89">
        <f t="shared" si="9"/>
        <v>0</v>
      </c>
      <c r="V14" s="89">
        <f t="shared" si="9"/>
        <v>0</v>
      </c>
      <c r="W14" s="89"/>
      <c r="X14" s="89"/>
    </row>
    <row r="15" spans="1:25" s="4" customFormat="1" ht="19.5">
      <c r="A15" s="91"/>
      <c r="B15" s="91"/>
      <c r="C15" s="91"/>
      <c r="D15" s="91"/>
      <c r="E15" s="111" t="s">
        <v>14</v>
      </c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3"/>
    </row>
    <row r="16" spans="1:25" s="3" customFormat="1" ht="19.5">
      <c r="A16" s="85"/>
      <c r="B16" s="85"/>
      <c r="C16" s="85" t="s">
        <v>13</v>
      </c>
      <c r="D16" s="92"/>
      <c r="E16" s="114">
        <f>F11+F14</f>
        <v>0</v>
      </c>
      <c r="F16" s="115"/>
      <c r="G16" s="115"/>
      <c r="H16" s="115"/>
      <c r="I16" s="116"/>
      <c r="J16" s="117">
        <f>K11+K14</f>
        <v>0</v>
      </c>
      <c r="K16" s="118"/>
      <c r="L16" s="118"/>
      <c r="M16" s="118"/>
      <c r="N16" s="119"/>
      <c r="O16" s="120">
        <f>P11+P14</f>
        <v>0</v>
      </c>
      <c r="P16" s="121"/>
      <c r="Q16" s="121"/>
      <c r="R16" s="121"/>
      <c r="S16" s="121"/>
      <c r="T16" s="122">
        <f>U11+U14</f>
        <v>0</v>
      </c>
      <c r="U16" s="122"/>
      <c r="V16" s="122"/>
      <c r="W16" s="122"/>
      <c r="X16" s="122"/>
      <c r="Y16" s="10"/>
    </row>
    <row r="17" spans="1:24" s="4" customFormat="1" ht="19.5" hidden="1" customHeight="1">
      <c r="A17" s="91"/>
      <c r="B17" s="91"/>
      <c r="C17" s="91"/>
      <c r="D17" s="91"/>
      <c r="E17" s="93">
        <f t="shared" ref="E17:G18" si="10">E12</f>
        <v>0</v>
      </c>
      <c r="F17" s="93">
        <f t="shared" si="10"/>
        <v>0</v>
      </c>
      <c r="G17" s="93">
        <f t="shared" si="10"/>
        <v>0</v>
      </c>
      <c r="H17" s="93"/>
      <c r="I17" s="93"/>
      <c r="J17" s="93">
        <f t="shared" ref="J17:L18" si="11">J12</f>
        <v>0</v>
      </c>
      <c r="K17" s="93">
        <f t="shared" si="11"/>
        <v>0</v>
      </c>
      <c r="L17" s="93">
        <f t="shared" si="11"/>
        <v>0</v>
      </c>
      <c r="M17" s="93"/>
      <c r="N17" s="93"/>
      <c r="O17" s="93">
        <f t="shared" ref="O17:Q18" si="12">O12</f>
        <v>0</v>
      </c>
      <c r="P17" s="93">
        <f t="shared" si="12"/>
        <v>0</v>
      </c>
      <c r="Q17" s="93">
        <f t="shared" si="12"/>
        <v>0</v>
      </c>
      <c r="R17" s="93"/>
      <c r="S17" s="93"/>
      <c r="T17" s="93">
        <f t="shared" ref="T17:V18" si="13">T12</f>
        <v>0</v>
      </c>
      <c r="U17" s="93">
        <f t="shared" si="13"/>
        <v>0</v>
      </c>
      <c r="V17" s="93">
        <f t="shared" si="13"/>
        <v>0</v>
      </c>
      <c r="W17" s="93"/>
      <c r="X17" s="93"/>
    </row>
    <row r="18" spans="1:24" s="4" customFormat="1" ht="15.75" hidden="1" customHeight="1">
      <c r="A18" s="94"/>
      <c r="B18" s="94"/>
      <c r="C18" s="94"/>
      <c r="D18" s="94"/>
      <c r="E18" s="5">
        <f t="shared" si="10"/>
        <v>0</v>
      </c>
      <c r="F18" s="5">
        <f t="shared" si="10"/>
        <v>0</v>
      </c>
      <c r="G18" s="5">
        <f t="shared" si="10"/>
        <v>0</v>
      </c>
      <c r="H18" s="5"/>
      <c r="I18" s="5"/>
      <c r="J18" s="5">
        <f t="shared" si="11"/>
        <v>0</v>
      </c>
      <c r="K18" s="5">
        <f t="shared" si="11"/>
        <v>0</v>
      </c>
      <c r="L18" s="5">
        <f t="shared" si="11"/>
        <v>0</v>
      </c>
      <c r="M18" s="5"/>
      <c r="N18" s="5"/>
      <c r="O18" s="5">
        <f t="shared" si="12"/>
        <v>0</v>
      </c>
      <c r="P18" s="5">
        <f t="shared" si="12"/>
        <v>0</v>
      </c>
      <c r="Q18" s="5">
        <f t="shared" si="12"/>
        <v>0</v>
      </c>
      <c r="R18" s="5"/>
      <c r="S18" s="5"/>
      <c r="T18" s="5">
        <f t="shared" si="13"/>
        <v>0</v>
      </c>
      <c r="U18" s="5">
        <f t="shared" si="13"/>
        <v>0</v>
      </c>
      <c r="V18" s="5">
        <f t="shared" si="13"/>
        <v>0</v>
      </c>
      <c r="W18" s="5"/>
      <c r="X18" s="5"/>
    </row>
    <row r="19" spans="1:24" s="4" customFormat="1" ht="15.75" hidden="1" customHeight="1">
      <c r="A19" s="94"/>
      <c r="B19" s="94"/>
      <c r="C19" s="94"/>
      <c r="D19" s="94"/>
      <c r="E19" s="5">
        <v>0</v>
      </c>
      <c r="F19" s="5">
        <v>0</v>
      </c>
      <c r="G19" s="5">
        <v>0</v>
      </c>
      <c r="H19" s="5"/>
      <c r="I19" s="5"/>
      <c r="J19" s="5">
        <v>0</v>
      </c>
      <c r="K19" s="5">
        <v>0</v>
      </c>
      <c r="L19" s="5">
        <v>0</v>
      </c>
      <c r="M19" s="5"/>
      <c r="N19" s="5"/>
      <c r="O19" s="5">
        <v>0</v>
      </c>
      <c r="P19" s="5">
        <v>0</v>
      </c>
      <c r="Q19" s="5">
        <v>0</v>
      </c>
      <c r="R19" s="5"/>
      <c r="S19" s="5"/>
      <c r="T19" s="5">
        <v>0</v>
      </c>
      <c r="U19" s="5">
        <v>0</v>
      </c>
      <c r="V19" s="5">
        <v>0</v>
      </c>
      <c r="W19" s="5"/>
      <c r="X19" s="5"/>
    </row>
    <row r="20" spans="1:24" s="4" customFormat="1" ht="15.75" hidden="1" customHeight="1">
      <c r="A20" s="94"/>
      <c r="B20" s="94"/>
      <c r="C20" s="94"/>
      <c r="D20" s="94"/>
      <c r="E20" s="5">
        <f>SUM(E17:E19)</f>
        <v>0</v>
      </c>
      <c r="F20" s="5">
        <f>SUM(F17:F19)</f>
        <v>0</v>
      </c>
      <c r="G20" s="5">
        <f>SUM(G17:G19)</f>
        <v>0</v>
      </c>
      <c r="H20" s="5"/>
      <c r="I20" s="5"/>
      <c r="J20" s="5">
        <f>SUM(J17:J19)</f>
        <v>0</v>
      </c>
      <c r="K20" s="5">
        <f>SUM(K17:K19)</f>
        <v>0</v>
      </c>
      <c r="L20" s="5">
        <f>SUM(L17:L19)</f>
        <v>0</v>
      </c>
      <c r="M20" s="5"/>
      <c r="N20" s="5"/>
      <c r="O20" s="5">
        <f>SUM(O17:O19)</f>
        <v>0</v>
      </c>
      <c r="P20" s="5">
        <f>SUM(P17:P19)</f>
        <v>0</v>
      </c>
      <c r="Q20" s="5">
        <f>SUM(Q17:Q19)</f>
        <v>0</v>
      </c>
      <c r="R20" s="5"/>
      <c r="S20" s="5"/>
      <c r="T20" s="5">
        <f>SUM(T17:T19)</f>
        <v>0</v>
      </c>
      <c r="U20" s="5">
        <f>SUM(U17:U19)</f>
        <v>0</v>
      </c>
      <c r="V20" s="5">
        <f>SUM(V17:V19)</f>
        <v>0</v>
      </c>
      <c r="W20" s="5"/>
      <c r="X20" s="5"/>
    </row>
    <row r="21" spans="1:24" s="4" customFormat="1" ht="15.75" hidden="1" customHeight="1">
      <c r="A21" s="95"/>
      <c r="B21" s="95"/>
      <c r="C21" s="95"/>
      <c r="D21" s="95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5"/>
      <c r="X21" s="5"/>
    </row>
    <row r="22" spans="1:24" s="4" customFormat="1" ht="15.75" hidden="1" customHeight="1">
      <c r="A22" s="94"/>
      <c r="B22" s="94"/>
      <c r="C22" s="72" t="s">
        <v>20</v>
      </c>
      <c r="D22" s="96"/>
      <c r="E22" s="30"/>
      <c r="F22" s="23"/>
      <c r="G22" s="23"/>
      <c r="H22" s="23"/>
      <c r="I22" s="23"/>
      <c r="J22" s="11"/>
      <c r="K22" s="11"/>
      <c r="L22" s="11"/>
      <c r="M22" s="11"/>
      <c r="N22" s="11"/>
      <c r="O22" s="35"/>
      <c r="P22" s="35"/>
      <c r="Q22" s="35"/>
      <c r="R22" s="35"/>
      <c r="S22" s="35"/>
      <c r="T22" s="47"/>
      <c r="U22" s="47"/>
      <c r="V22" s="47"/>
      <c r="W22" s="63"/>
      <c r="X22" s="47"/>
    </row>
    <row r="23" spans="1:24" s="4" customFormat="1" ht="15.75" hidden="1" customHeight="1">
      <c r="A23" s="94"/>
      <c r="B23" s="94"/>
      <c r="C23" s="72" t="s">
        <v>21</v>
      </c>
      <c r="D23" s="96"/>
      <c r="E23" s="30">
        <f>+E27/2</f>
        <v>0</v>
      </c>
      <c r="F23" s="30">
        <f t="shared" ref="F23:G23" si="14">+F27/2</f>
        <v>0</v>
      </c>
      <c r="G23" s="30">
        <f t="shared" si="14"/>
        <v>0</v>
      </c>
      <c r="H23" s="23"/>
      <c r="I23" s="23"/>
      <c r="J23" s="18">
        <f>+J27/2</f>
        <v>0</v>
      </c>
      <c r="K23" s="18">
        <f t="shared" ref="K23:L23" si="15">+K27/2</f>
        <v>0</v>
      </c>
      <c r="L23" s="18">
        <f t="shared" si="15"/>
        <v>0</v>
      </c>
      <c r="M23" s="11"/>
      <c r="N23" s="11"/>
      <c r="O23" s="42">
        <f>+O27/2</f>
        <v>0</v>
      </c>
      <c r="P23" s="42">
        <f t="shared" ref="P23:Q23" si="16">+P27/2</f>
        <v>0</v>
      </c>
      <c r="Q23" s="42">
        <f t="shared" si="16"/>
        <v>0</v>
      </c>
      <c r="R23" s="35"/>
      <c r="S23" s="35"/>
      <c r="T23" s="54">
        <f>+T27/2</f>
        <v>0</v>
      </c>
      <c r="U23" s="54">
        <f t="shared" ref="U23:V23" si="17">+U27/2</f>
        <v>0</v>
      </c>
      <c r="V23" s="54">
        <f t="shared" si="17"/>
        <v>0</v>
      </c>
      <c r="W23" s="63"/>
      <c r="X23" s="47"/>
    </row>
    <row r="24" spans="1:24" s="4" customFormat="1" ht="15.75" hidden="1" customHeight="1">
      <c r="A24" s="94"/>
      <c r="B24" s="94"/>
      <c r="C24" s="73" t="s">
        <v>22</v>
      </c>
      <c r="D24" s="96"/>
      <c r="E24" s="30">
        <f>ROUNDUP(+E27*0.8,0)</f>
        <v>0</v>
      </c>
      <c r="F24" s="30">
        <f t="shared" ref="F24:G24" si="18">ROUNDUP(+F27*0.8,0)</f>
        <v>0</v>
      </c>
      <c r="G24" s="30">
        <f t="shared" si="18"/>
        <v>0</v>
      </c>
      <c r="H24" s="23"/>
      <c r="I24" s="23"/>
      <c r="J24" s="18">
        <f>ROUNDUP(+J27*0.8,0)</f>
        <v>0</v>
      </c>
      <c r="K24" s="18">
        <f t="shared" ref="K24:L24" si="19">ROUNDUP(+K27*0.8,0)</f>
        <v>0</v>
      </c>
      <c r="L24" s="18">
        <f t="shared" si="19"/>
        <v>0</v>
      </c>
      <c r="M24" s="11"/>
      <c r="N24" s="11"/>
      <c r="O24" s="42">
        <f>ROUNDUP(+O27*0.8,0)</f>
        <v>0</v>
      </c>
      <c r="P24" s="42">
        <f t="shared" ref="P24:Q24" si="20">ROUNDUP(+P27*0.8,0)</f>
        <v>0</v>
      </c>
      <c r="Q24" s="42">
        <f t="shared" si="20"/>
        <v>0</v>
      </c>
      <c r="R24" s="35"/>
      <c r="S24" s="35"/>
      <c r="T24" s="54">
        <f>ROUNDUP(+T27*0.8,0)</f>
        <v>0</v>
      </c>
      <c r="U24" s="54">
        <f t="shared" ref="U24:V24" si="21">ROUNDUP(+U27*0.8,0)</f>
        <v>0</v>
      </c>
      <c r="V24" s="54">
        <f t="shared" si="21"/>
        <v>0</v>
      </c>
      <c r="W24" s="63"/>
      <c r="X24" s="47"/>
    </row>
    <row r="25" spans="1:24" s="4" customFormat="1" ht="15.75" hidden="1" customHeight="1">
      <c r="A25" s="94"/>
      <c r="B25" s="94"/>
      <c r="C25" s="73"/>
      <c r="D25" s="96"/>
      <c r="E25" s="74">
        <f>+E24-ROUNDUP(E23,0)</f>
        <v>0</v>
      </c>
      <c r="F25" s="74">
        <f t="shared" ref="F25:G25" si="22">+F24-ROUNDUP(F23,0)</f>
        <v>0</v>
      </c>
      <c r="G25" s="74">
        <f t="shared" si="22"/>
        <v>0</v>
      </c>
      <c r="H25" s="24"/>
      <c r="I25" s="24"/>
      <c r="J25" s="75">
        <f>+J24-ROUNDUP(J23,0)</f>
        <v>0</v>
      </c>
      <c r="K25" s="75">
        <f t="shared" ref="K25:L25" si="23">+K24-ROUNDUP(K23,0)</f>
        <v>0</v>
      </c>
      <c r="L25" s="75">
        <f t="shared" si="23"/>
        <v>0</v>
      </c>
      <c r="M25" s="12"/>
      <c r="N25" s="12"/>
      <c r="O25" s="76">
        <f>+O24-ROUNDUP(O23,0)</f>
        <v>0</v>
      </c>
      <c r="P25" s="76">
        <f t="shared" ref="P25:Q25" si="24">+P24-ROUNDUP(P23,0)</f>
        <v>0</v>
      </c>
      <c r="Q25" s="76">
        <f t="shared" si="24"/>
        <v>0</v>
      </c>
      <c r="R25" s="36"/>
      <c r="S25" s="36"/>
      <c r="T25" s="77">
        <f>+T24-ROUNDUP(T23,0)</f>
        <v>0</v>
      </c>
      <c r="U25" s="77">
        <f t="shared" ref="U25:V25" si="25">+U24-ROUNDUP(U23,0)</f>
        <v>0</v>
      </c>
      <c r="V25" s="77">
        <f t="shared" si="25"/>
        <v>0</v>
      </c>
      <c r="W25" s="64"/>
      <c r="X25" s="48"/>
    </row>
    <row r="26" spans="1:24" s="4" customFormat="1" ht="15.75" hidden="1" customHeight="1">
      <c r="A26" s="94"/>
      <c r="B26" s="94"/>
      <c r="C26" s="72" t="s">
        <v>23</v>
      </c>
      <c r="D26" s="96"/>
      <c r="E26" s="30">
        <f>+E27*0.2</f>
        <v>0</v>
      </c>
      <c r="F26" s="30">
        <f t="shared" ref="F26:G26" si="26">+F27*0.2</f>
        <v>0</v>
      </c>
      <c r="G26" s="30">
        <f t="shared" si="26"/>
        <v>0</v>
      </c>
      <c r="H26" s="23"/>
      <c r="I26" s="23"/>
      <c r="J26" s="18">
        <f>+J27*0.2</f>
        <v>0</v>
      </c>
      <c r="K26" s="18">
        <f t="shared" ref="K26:L26" si="27">+K27*0.2</f>
        <v>0</v>
      </c>
      <c r="L26" s="18">
        <f t="shared" si="27"/>
        <v>0</v>
      </c>
      <c r="M26" s="11"/>
      <c r="N26" s="11"/>
      <c r="O26" s="42">
        <f>+O27*0.2</f>
        <v>0</v>
      </c>
      <c r="P26" s="42">
        <f t="shared" ref="P26:Q26" si="28">+P27*0.2</f>
        <v>0</v>
      </c>
      <c r="Q26" s="42">
        <f t="shared" si="28"/>
        <v>0</v>
      </c>
      <c r="R26" s="35"/>
      <c r="S26" s="35"/>
      <c r="T26" s="54">
        <f>+T27*0.2</f>
        <v>0</v>
      </c>
      <c r="U26" s="54">
        <f t="shared" ref="U26:V26" si="29">+U27*0.2</f>
        <v>0</v>
      </c>
      <c r="V26" s="54">
        <f t="shared" si="29"/>
        <v>0</v>
      </c>
      <c r="W26" s="63"/>
      <c r="X26" s="47"/>
    </row>
    <row r="27" spans="1:24" s="4" customFormat="1" ht="15.75" hidden="1" customHeight="1">
      <c r="A27" s="94"/>
      <c r="B27" s="94"/>
      <c r="C27" s="72" t="s">
        <v>24</v>
      </c>
      <c r="D27" s="96"/>
      <c r="E27" s="74">
        <f>IF(E20&gt;6,(+E17/10+(+E18+E19)/14),0)</f>
        <v>0</v>
      </c>
      <c r="F27" s="74">
        <f t="shared" ref="F27:G27" si="30">IF(F20&gt;6,(+F17/10+(+F18+F19)/14),0)</f>
        <v>0</v>
      </c>
      <c r="G27" s="74">
        <f t="shared" si="30"/>
        <v>0</v>
      </c>
      <c r="H27" s="24"/>
      <c r="I27" s="24"/>
      <c r="J27" s="75">
        <f>IF(J20&gt;6,(+J17/10+(+J18+J19)/14),0)</f>
        <v>0</v>
      </c>
      <c r="K27" s="75">
        <f t="shared" ref="K27:L27" si="31">IF(K20&gt;6,(+K17/10+(+K18+K19)/14),0)</f>
        <v>0</v>
      </c>
      <c r="L27" s="75">
        <f t="shared" si="31"/>
        <v>0</v>
      </c>
      <c r="M27" s="12"/>
      <c r="N27" s="12"/>
      <c r="O27" s="76">
        <f>IF(O20&gt;6,(+O17/10+(+O18+O19)/14),0)</f>
        <v>0</v>
      </c>
      <c r="P27" s="76">
        <f t="shared" ref="P27:Q27" si="32">IF(P20&gt;6,(+P17/10+(+P18+P19)/14),0)</f>
        <v>0</v>
      </c>
      <c r="Q27" s="76">
        <f t="shared" si="32"/>
        <v>0</v>
      </c>
      <c r="R27" s="36"/>
      <c r="S27" s="36"/>
      <c r="T27" s="77">
        <f>IF(T20&gt;6,(+T17/10+(+T18+T19)/14),0)</f>
        <v>0</v>
      </c>
      <c r="U27" s="77">
        <f t="shared" ref="U27:V27" si="33">IF(U20&gt;6,(+U17/10+(+U18+U19)/14),0)</f>
        <v>0</v>
      </c>
      <c r="V27" s="77">
        <f t="shared" si="33"/>
        <v>0</v>
      </c>
      <c r="W27" s="64"/>
      <c r="X27" s="48"/>
    </row>
    <row r="28" spans="1:24" s="4" customFormat="1" ht="15.75" hidden="1" customHeight="1">
      <c r="A28" s="94"/>
      <c r="B28" s="94"/>
      <c r="C28" s="72" t="s">
        <v>25</v>
      </c>
      <c r="D28" s="96"/>
      <c r="E28" s="74">
        <f>IF(E20&gt;50,E27+1,E27)</f>
        <v>0</v>
      </c>
      <c r="F28" s="74">
        <f t="shared" ref="F28:G28" si="34">IF(F20&gt;50,F27+1,F27)</f>
        <v>0</v>
      </c>
      <c r="G28" s="74">
        <f t="shared" si="34"/>
        <v>0</v>
      </c>
      <c r="H28" s="24"/>
      <c r="I28" s="24"/>
      <c r="J28" s="75">
        <f>IF(J20&gt;50,J27+1,J27)</f>
        <v>0</v>
      </c>
      <c r="K28" s="75">
        <f t="shared" ref="K28:L28" si="35">IF(K20&gt;50,K27+1,K27)</f>
        <v>0</v>
      </c>
      <c r="L28" s="75">
        <f t="shared" si="35"/>
        <v>0</v>
      </c>
      <c r="M28" s="12"/>
      <c r="N28" s="12"/>
      <c r="O28" s="76">
        <f>IF(O20&gt;50,O27+1,O27)</f>
        <v>0</v>
      </c>
      <c r="P28" s="76">
        <f t="shared" ref="P28:Q28" si="36">IF(P20&gt;50,P27+1,P27)</f>
        <v>0</v>
      </c>
      <c r="Q28" s="76">
        <f t="shared" si="36"/>
        <v>0</v>
      </c>
      <c r="R28" s="36"/>
      <c r="S28" s="36"/>
      <c r="T28" s="77">
        <f>IF(T20&gt;50,T27+1,T27)</f>
        <v>0</v>
      </c>
      <c r="U28" s="77">
        <f t="shared" ref="U28:V28" si="37">IF(U20&gt;50,U27+1,U27)</f>
        <v>0</v>
      </c>
      <c r="V28" s="77">
        <f t="shared" si="37"/>
        <v>0</v>
      </c>
      <c r="W28" s="64"/>
      <c r="X28" s="48"/>
    </row>
    <row r="29" spans="1:24" s="4" customFormat="1" ht="64.5" customHeight="1">
      <c r="A29" s="94"/>
      <c r="B29" s="94"/>
      <c r="C29" s="72"/>
      <c r="D29" s="96"/>
      <c r="E29" s="78" t="str">
        <f>IF(E20&gt;300,"dépassement de l'effectif autorisé"," ")</f>
        <v xml:space="preserve"> </v>
      </c>
      <c r="F29" s="78" t="str">
        <f t="shared" ref="F29:G29" si="38">IF(F20&gt;300,"dépassement de l'effectif autorisé"," ")</f>
        <v xml:space="preserve"> </v>
      </c>
      <c r="G29" s="78" t="str">
        <f t="shared" si="38"/>
        <v xml:space="preserve"> </v>
      </c>
      <c r="H29" s="25"/>
      <c r="I29" s="25"/>
      <c r="J29" s="79" t="str">
        <f>IF(J20&gt;300,"dépassement de l'effectif autorisé"," ")</f>
        <v xml:space="preserve"> </v>
      </c>
      <c r="K29" s="79" t="str">
        <f t="shared" ref="K29:L29" si="39">IF(K20&gt;300,"dépassement de l'effectif autorisé"," ")</f>
        <v xml:space="preserve"> </v>
      </c>
      <c r="L29" s="79" t="str">
        <f t="shared" si="39"/>
        <v xml:space="preserve"> </v>
      </c>
      <c r="M29" s="13"/>
      <c r="N29" s="13"/>
      <c r="O29" s="80" t="str">
        <f>IF(O20&gt;300,"dépassement de l'effectif autorisé"," ")</f>
        <v xml:space="preserve"> </v>
      </c>
      <c r="P29" s="80" t="str">
        <f t="shared" ref="P29:Q29" si="40">IF(P20&gt;300,"dépassement de l'effectif autorisé"," ")</f>
        <v xml:space="preserve"> </v>
      </c>
      <c r="Q29" s="80" t="str">
        <f t="shared" si="40"/>
        <v xml:space="preserve"> </v>
      </c>
      <c r="R29" s="37"/>
      <c r="S29" s="37"/>
      <c r="T29" s="81" t="str">
        <f>IF(T20&gt;300,"dépassement de l'effectif autorisé"," ")</f>
        <v xml:space="preserve"> </v>
      </c>
      <c r="U29" s="81" t="str">
        <f t="shared" ref="U29:V29" si="41">IF(U20&gt;300,"dépassement de l'effectif autorisé"," ")</f>
        <v xml:space="preserve"> </v>
      </c>
      <c r="V29" s="81" t="str">
        <f t="shared" si="41"/>
        <v xml:space="preserve"> </v>
      </c>
      <c r="W29" s="65"/>
      <c r="X29" s="49"/>
    </row>
    <row r="30" spans="1:24" s="4" customFormat="1" ht="100.5" customHeight="1">
      <c r="A30" s="94"/>
      <c r="B30" s="94"/>
      <c r="C30" s="72"/>
      <c r="D30" s="96"/>
      <c r="E30" s="78" t="str">
        <f>IF(IF(E20&gt;0,E20,13)&lt;8,"un centre de loisirs reçoit au minimum 8 mineurs"," ")</f>
        <v xml:space="preserve"> </v>
      </c>
      <c r="F30" s="78" t="str">
        <f t="shared" ref="F30:G30" si="42">IF(IF(F20&gt;0,F20,13)&lt;8,"un centre de loisirs reçoit au minimum 8 mineurs"," ")</f>
        <v xml:space="preserve"> </v>
      </c>
      <c r="G30" s="78" t="str">
        <f t="shared" si="42"/>
        <v xml:space="preserve"> </v>
      </c>
      <c r="H30" s="25"/>
      <c r="I30" s="25"/>
      <c r="J30" s="79" t="str">
        <f>IF(IF(J20&gt;0,J20,13)&lt;8,"un centre de loisirs reçoit au minimum 8 mineurs"," ")</f>
        <v xml:space="preserve"> </v>
      </c>
      <c r="K30" s="79" t="str">
        <f t="shared" ref="K30:L30" si="43">IF(IF(K20&gt;0,K20,13)&lt;8,"un centre de loisirs reçoit au minimum 8 mineurs"," ")</f>
        <v xml:space="preserve"> </v>
      </c>
      <c r="L30" s="79" t="str">
        <f t="shared" si="43"/>
        <v xml:space="preserve"> </v>
      </c>
      <c r="M30" s="13"/>
      <c r="N30" s="13"/>
      <c r="O30" s="80" t="str">
        <f>IF(IF(O20&gt;0,O20,13)&lt;8,"un centre de loisirs reçoit au minimum 8 mineurs"," ")</f>
        <v xml:space="preserve"> </v>
      </c>
      <c r="P30" s="80" t="str">
        <f t="shared" ref="P30:Q30" si="44">IF(IF(P20&gt;0,P20,13)&lt;8,"un centre de loisirs reçoit au minimum 8 mineurs"," ")</f>
        <v xml:space="preserve"> </v>
      </c>
      <c r="Q30" s="80" t="str">
        <f t="shared" si="44"/>
        <v xml:space="preserve"> </v>
      </c>
      <c r="R30" s="37"/>
      <c r="S30" s="37"/>
      <c r="T30" s="81" t="str">
        <f>IF(IF(T20&gt;0,T20,13)&lt;8,"un centre de loisirs reçoit au minimum 8 mineurs"," ")</f>
        <v xml:space="preserve"> </v>
      </c>
      <c r="U30" s="81" t="str">
        <f t="shared" ref="U30:V30" si="45">IF(IF(U20&gt;0,U20,13)&lt;8,"un centre de loisirs reçoit au minimum 8 mineurs"," ")</f>
        <v xml:space="preserve"> </v>
      </c>
      <c r="V30" s="81" t="str">
        <f t="shared" si="45"/>
        <v xml:space="preserve"> </v>
      </c>
      <c r="W30" s="65"/>
      <c r="X30" s="49"/>
    </row>
    <row r="31" spans="1:24" s="4" customFormat="1" ht="15.75">
      <c r="A31" s="94"/>
      <c r="B31" s="94"/>
      <c r="C31" s="82" t="s">
        <v>26</v>
      </c>
      <c r="D31" s="96"/>
      <c r="E31" s="26">
        <f>IF(E27&lt;=0,0,+ROUNDUP(E23,0))</f>
        <v>0</v>
      </c>
      <c r="F31" s="26">
        <f t="shared" ref="F31:G31" si="46">IF(F27&lt;=0,0,+ROUNDUP(F23,0))</f>
        <v>0</v>
      </c>
      <c r="G31" s="26">
        <f t="shared" si="46"/>
        <v>0</v>
      </c>
      <c r="H31" s="27"/>
      <c r="I31" s="27"/>
      <c r="J31" s="14">
        <f>IF(J27&lt;=0,0,+ROUNDUP(J23,0))</f>
        <v>0</v>
      </c>
      <c r="K31" s="14">
        <f t="shared" ref="K31:L31" si="47">IF(K27&lt;=0,0,+ROUNDUP(K23,0))</f>
        <v>0</v>
      </c>
      <c r="L31" s="14">
        <f t="shared" si="47"/>
        <v>0</v>
      </c>
      <c r="M31" s="15"/>
      <c r="N31" s="15"/>
      <c r="O31" s="38">
        <f>IF(O27&lt;=0,0,+ROUNDUP(O23,0))</f>
        <v>0</v>
      </c>
      <c r="P31" s="38">
        <f t="shared" ref="P31:Q31" si="48">IF(P27&lt;=0,0,+ROUNDUP(P23,0))</f>
        <v>0</v>
      </c>
      <c r="Q31" s="38">
        <f t="shared" si="48"/>
        <v>0</v>
      </c>
      <c r="R31" s="39"/>
      <c r="S31" s="39"/>
      <c r="T31" s="50">
        <f>IF(T27&lt;=0,0,+ROUNDUP(T23,0))</f>
        <v>0</v>
      </c>
      <c r="U31" s="50">
        <f t="shared" ref="U31:V31" si="49">IF(U27&lt;=0,0,+ROUNDUP(U23,0))</f>
        <v>0</v>
      </c>
      <c r="V31" s="50">
        <f t="shared" si="49"/>
        <v>0</v>
      </c>
      <c r="W31" s="66"/>
      <c r="X31" s="51"/>
    </row>
    <row r="32" spans="1:24" s="4" customFormat="1" ht="15.75">
      <c r="A32" s="94"/>
      <c r="B32" s="94"/>
      <c r="C32" s="82" t="s">
        <v>27</v>
      </c>
      <c r="D32" s="96"/>
      <c r="E32" s="28">
        <f>IF(E27&lt;1,0,E25)</f>
        <v>0</v>
      </c>
      <c r="F32" s="28">
        <f t="shared" ref="F32:G32" si="50">IF(F27&lt;1,0,F25)</f>
        <v>0</v>
      </c>
      <c r="G32" s="28">
        <f t="shared" si="50"/>
        <v>0</v>
      </c>
      <c r="H32" s="29"/>
      <c r="I32" s="29"/>
      <c r="J32" s="16">
        <f>IF(J27&lt;1,0,J25)</f>
        <v>0</v>
      </c>
      <c r="K32" s="16">
        <f t="shared" ref="K32:L32" si="51">IF(K27&lt;1,0,K25)</f>
        <v>0</v>
      </c>
      <c r="L32" s="16">
        <f t="shared" si="51"/>
        <v>0</v>
      </c>
      <c r="M32" s="17"/>
      <c r="N32" s="17"/>
      <c r="O32" s="40">
        <f>IF(O27&lt;1,0,O25)</f>
        <v>0</v>
      </c>
      <c r="P32" s="40">
        <f t="shared" ref="P32:Q32" si="52">IF(P27&lt;1,0,P25)</f>
        <v>0</v>
      </c>
      <c r="Q32" s="40">
        <f t="shared" si="52"/>
        <v>0</v>
      </c>
      <c r="R32" s="41"/>
      <c r="S32" s="41"/>
      <c r="T32" s="52">
        <f>IF(T27&lt;1,0,T25)</f>
        <v>0</v>
      </c>
      <c r="U32" s="52">
        <f t="shared" ref="U32:V32" si="53">IF(U27&lt;1,0,U25)</f>
        <v>0</v>
      </c>
      <c r="V32" s="52">
        <f t="shared" si="53"/>
        <v>0</v>
      </c>
      <c r="W32" s="67"/>
      <c r="X32" s="53"/>
    </row>
    <row r="33" spans="1:24" s="4" customFormat="1" ht="15.75">
      <c r="A33" s="94"/>
      <c r="B33" s="94"/>
      <c r="C33" s="82" t="s">
        <v>28</v>
      </c>
      <c r="D33" s="96"/>
      <c r="E33" s="26">
        <f>IF(E27&lt;1,0,+E34-E31-E32)</f>
        <v>0</v>
      </c>
      <c r="F33" s="26">
        <f t="shared" ref="F33:G33" si="54">IF(F27&lt;1,0,+F34-F31-F32)</f>
        <v>0</v>
      </c>
      <c r="G33" s="26">
        <f t="shared" si="54"/>
        <v>0</v>
      </c>
      <c r="H33" s="27"/>
      <c r="I33" s="27"/>
      <c r="J33" s="14">
        <f>IF(J27&lt;1,0,+J34-J31-J32)</f>
        <v>0</v>
      </c>
      <c r="K33" s="14">
        <f t="shared" ref="K33:L33" si="55">IF(K27&lt;1,0,+K34-K31-K32)</f>
        <v>0</v>
      </c>
      <c r="L33" s="14">
        <f t="shared" si="55"/>
        <v>0</v>
      </c>
      <c r="M33" s="15"/>
      <c r="N33" s="15"/>
      <c r="O33" s="38">
        <f>IF(O27&lt;1,0,+O34-O31-O32)</f>
        <v>0</v>
      </c>
      <c r="P33" s="38">
        <f t="shared" ref="P33:Q33" si="56">IF(P27&lt;1,0,+P34-P31-P32)</f>
        <v>0</v>
      </c>
      <c r="Q33" s="38">
        <f t="shared" si="56"/>
        <v>0</v>
      </c>
      <c r="R33" s="39"/>
      <c r="S33" s="39"/>
      <c r="T33" s="50">
        <f>IF(T27&lt;1,0,+T34-T31-T32)</f>
        <v>0</v>
      </c>
      <c r="U33" s="50">
        <f t="shared" ref="U33:V33" si="57">IF(U27&lt;1,0,+U34-U31-U32)</f>
        <v>0</v>
      </c>
      <c r="V33" s="50">
        <f t="shared" si="57"/>
        <v>0</v>
      </c>
      <c r="W33" s="66"/>
      <c r="X33" s="51"/>
    </row>
    <row r="34" spans="1:24" s="4" customFormat="1" ht="15.75">
      <c r="A34" s="94"/>
      <c r="B34" s="94"/>
      <c r="C34" s="82"/>
      <c r="D34" s="96"/>
      <c r="E34" s="26">
        <f>IF(E27&lt;1,0,+ROUNDUP(E27,0))</f>
        <v>0</v>
      </c>
      <c r="F34" s="26">
        <f t="shared" ref="F34:G34" si="58">IF(F27&lt;1,0,+ROUNDUP(F27,0))</f>
        <v>0</v>
      </c>
      <c r="G34" s="26">
        <f t="shared" si="58"/>
        <v>0</v>
      </c>
      <c r="H34" s="27"/>
      <c r="I34" s="27"/>
      <c r="J34" s="14">
        <f>IF(J27&lt;1,0,+ROUNDUP(J27,0))</f>
        <v>0</v>
      </c>
      <c r="K34" s="14">
        <f t="shared" ref="K34:L34" si="59">IF(K27&lt;1,0,+ROUNDUP(K27,0))</f>
        <v>0</v>
      </c>
      <c r="L34" s="14">
        <f t="shared" si="59"/>
        <v>0</v>
      </c>
      <c r="M34" s="15"/>
      <c r="N34" s="15"/>
      <c r="O34" s="38">
        <f>IF(O27&lt;1,0,+ROUNDUP(O27,0))</f>
        <v>0</v>
      </c>
      <c r="P34" s="38">
        <f t="shared" ref="P34:Q34" si="60">IF(P27&lt;1,0,+ROUNDUP(P27,0))</f>
        <v>0</v>
      </c>
      <c r="Q34" s="38">
        <f t="shared" si="60"/>
        <v>0</v>
      </c>
      <c r="R34" s="39"/>
      <c r="S34" s="39"/>
      <c r="T34" s="50">
        <f>IF(T27&lt;1,0,+ROUNDUP(T27,0))</f>
        <v>0</v>
      </c>
      <c r="U34" s="50">
        <f t="shared" ref="U34:V34" si="61">IF(U27&lt;1,0,+ROUNDUP(U27,0))</f>
        <v>0</v>
      </c>
      <c r="V34" s="50">
        <f t="shared" si="61"/>
        <v>0</v>
      </c>
      <c r="W34" s="66"/>
      <c r="X34" s="51"/>
    </row>
    <row r="35" spans="1:24" s="4" customFormat="1" ht="15.75">
      <c r="A35" s="94"/>
      <c r="B35" s="94"/>
      <c r="C35" s="83" t="s">
        <v>29</v>
      </c>
      <c r="D35" s="96"/>
      <c r="E35" s="26">
        <f>SUM(E31:E33)</f>
        <v>0</v>
      </c>
      <c r="F35" s="26">
        <f t="shared" ref="F35:G35" si="62">SUM(F31:F33)</f>
        <v>0</v>
      </c>
      <c r="G35" s="26">
        <f t="shared" si="62"/>
        <v>0</v>
      </c>
      <c r="H35" s="27"/>
      <c r="I35" s="27"/>
      <c r="J35" s="14">
        <f>SUM(J31:J33)</f>
        <v>0</v>
      </c>
      <c r="K35" s="14">
        <f t="shared" ref="K35:L35" si="63">SUM(K31:K33)</f>
        <v>0</v>
      </c>
      <c r="L35" s="14">
        <f t="shared" si="63"/>
        <v>0</v>
      </c>
      <c r="M35" s="15"/>
      <c r="N35" s="15"/>
      <c r="O35" s="38">
        <f>SUM(O31:O33)</f>
        <v>0</v>
      </c>
      <c r="P35" s="38">
        <f t="shared" ref="P35:Q35" si="64">SUM(P31:P33)</f>
        <v>0</v>
      </c>
      <c r="Q35" s="38">
        <f t="shared" si="64"/>
        <v>0</v>
      </c>
      <c r="R35" s="39"/>
      <c r="S35" s="39"/>
      <c r="T35" s="50">
        <f>SUM(T31:T33)</f>
        <v>0</v>
      </c>
      <c r="U35" s="50">
        <f t="shared" ref="U35:V35" si="65">SUM(U31:U33)</f>
        <v>0</v>
      </c>
      <c r="V35" s="50">
        <f t="shared" si="65"/>
        <v>0</v>
      </c>
      <c r="W35" s="66"/>
      <c r="X35" s="51"/>
    </row>
    <row r="36" spans="1:24" s="4" customFormat="1" ht="15.75">
      <c r="A36" s="94"/>
      <c r="B36" s="94"/>
      <c r="C36" s="82" t="s">
        <v>30</v>
      </c>
      <c r="D36" s="96"/>
      <c r="E36" s="30"/>
      <c r="F36" s="23"/>
      <c r="G36" s="23"/>
      <c r="H36" s="23"/>
      <c r="I36" s="23"/>
      <c r="J36" s="18"/>
      <c r="K36" s="11"/>
      <c r="L36" s="11"/>
      <c r="M36" s="11"/>
      <c r="N36" s="11"/>
      <c r="O36" s="42"/>
      <c r="P36" s="35"/>
      <c r="Q36" s="35"/>
      <c r="R36" s="35"/>
      <c r="S36" s="35"/>
      <c r="T36" s="54"/>
      <c r="U36" s="47"/>
      <c r="V36" s="47"/>
      <c r="W36" s="63"/>
      <c r="X36" s="47"/>
    </row>
    <row r="37" spans="1:24" s="4" customFormat="1" ht="15.75">
      <c r="A37" s="94"/>
      <c r="B37" s="94"/>
      <c r="C37" s="82" t="s">
        <v>31</v>
      </c>
      <c r="D37" s="96"/>
      <c r="E37" s="31" t="str">
        <f>+IF(E20&gt;0,1,"")</f>
        <v/>
      </c>
      <c r="F37" s="31" t="str">
        <f t="shared" ref="F37:G37" si="66">+IF(F20&gt;0,1,"")</f>
        <v/>
      </c>
      <c r="G37" s="31" t="str">
        <f t="shared" si="66"/>
        <v/>
      </c>
      <c r="H37" s="27"/>
      <c r="I37" s="27"/>
      <c r="J37" s="19" t="str">
        <f>+IF(J20&gt;0,1,"")</f>
        <v/>
      </c>
      <c r="K37" s="19" t="str">
        <f t="shared" ref="K37:L37" si="67">+IF(K20&gt;0,1,"")</f>
        <v/>
      </c>
      <c r="L37" s="19" t="str">
        <f t="shared" si="67"/>
        <v/>
      </c>
      <c r="M37" s="15"/>
      <c r="N37" s="15"/>
      <c r="O37" s="43" t="str">
        <f>+IF(O20&gt;0,1,"")</f>
        <v/>
      </c>
      <c r="P37" s="43" t="str">
        <f t="shared" ref="P37:Q37" si="68">+IF(P20&gt;0,1,"")</f>
        <v/>
      </c>
      <c r="Q37" s="43" t="str">
        <f t="shared" si="68"/>
        <v/>
      </c>
      <c r="R37" s="39"/>
      <c r="S37" s="39"/>
      <c r="T37" s="55" t="str">
        <f>+IF(T20&gt;0,1,"")</f>
        <v/>
      </c>
      <c r="U37" s="55" t="str">
        <f t="shared" ref="U37:V37" si="69">+IF(U20&gt;0,1,"")</f>
        <v/>
      </c>
      <c r="V37" s="55" t="str">
        <f t="shared" si="69"/>
        <v/>
      </c>
      <c r="W37" s="66"/>
      <c r="X37" s="51"/>
    </row>
    <row r="38" spans="1:24" s="4" customFormat="1" ht="15.75">
      <c r="A38" s="94"/>
      <c r="B38" s="94"/>
      <c r="C38" s="84" t="s">
        <v>32</v>
      </c>
      <c r="D38" s="96"/>
      <c r="E38" s="32">
        <f>IF(E20&gt;7,ROUNDUP(+E28,0),0)</f>
        <v>0</v>
      </c>
      <c r="F38" s="32">
        <f t="shared" ref="F38:G38" si="70">IF(F20&gt;7,ROUNDUP(+F28,0),0)</f>
        <v>0</v>
      </c>
      <c r="G38" s="32">
        <f t="shared" si="70"/>
        <v>0</v>
      </c>
      <c r="H38" s="33"/>
      <c r="I38" s="33"/>
      <c r="J38" s="20">
        <f>IF(J20&gt;7,ROUNDUP(+J28,0),0)</f>
        <v>0</v>
      </c>
      <c r="K38" s="20">
        <f t="shared" ref="K38:L38" si="71">IF(K20&gt;7,ROUNDUP(+K28,0),0)</f>
        <v>0</v>
      </c>
      <c r="L38" s="20">
        <f t="shared" si="71"/>
        <v>0</v>
      </c>
      <c r="M38" s="21"/>
      <c r="N38" s="21"/>
      <c r="O38" s="44">
        <f>IF(O20&gt;7,ROUNDUP(+O28,0),0)</f>
        <v>0</v>
      </c>
      <c r="P38" s="44">
        <f t="shared" ref="P38:Q38" si="72">IF(P20&gt;7,ROUNDUP(+P28,0),0)</f>
        <v>0</v>
      </c>
      <c r="Q38" s="44">
        <f t="shared" si="72"/>
        <v>0</v>
      </c>
      <c r="R38" s="45"/>
      <c r="S38" s="45"/>
      <c r="T38" s="56">
        <f>IF(T20&gt;7,ROUNDUP(+T28,0),0)</f>
        <v>0</v>
      </c>
      <c r="U38" s="56">
        <f t="shared" ref="U38:V38" si="73">IF(U20&gt;7,ROUNDUP(+U28,0),0)</f>
        <v>0</v>
      </c>
      <c r="V38" s="56">
        <f t="shared" si="73"/>
        <v>0</v>
      </c>
      <c r="W38" s="68"/>
      <c r="X38" s="57"/>
    </row>
    <row r="39" spans="1:24" s="4" customFormat="1" ht="63">
      <c r="A39" s="94"/>
      <c r="B39" s="94"/>
      <c r="C39" s="82"/>
      <c r="D39" s="96"/>
      <c r="E39" s="59" t="s">
        <v>34</v>
      </c>
      <c r="F39" s="59" t="s">
        <v>33</v>
      </c>
      <c r="G39" s="59" t="s">
        <v>33</v>
      </c>
      <c r="H39" s="34"/>
      <c r="I39" s="34"/>
      <c r="J39" s="60" t="s">
        <v>33</v>
      </c>
      <c r="K39" s="60" t="s">
        <v>33</v>
      </c>
      <c r="L39" s="60" t="s">
        <v>33</v>
      </c>
      <c r="M39" s="22"/>
      <c r="N39" s="22"/>
      <c r="O39" s="61" t="s">
        <v>33</v>
      </c>
      <c r="P39" s="61" t="s">
        <v>33</v>
      </c>
      <c r="Q39" s="61" t="s">
        <v>33</v>
      </c>
      <c r="R39" s="46"/>
      <c r="S39" s="46"/>
      <c r="T39" s="62" t="s">
        <v>33</v>
      </c>
      <c r="U39" s="62" t="s">
        <v>33</v>
      </c>
      <c r="V39" s="62" t="s">
        <v>33</v>
      </c>
      <c r="W39" s="69"/>
      <c r="X39" s="58"/>
    </row>
    <row r="40" spans="1:24" ht="117">
      <c r="A40" s="97"/>
      <c r="B40" s="97"/>
      <c r="C40" s="82"/>
      <c r="D40" s="97"/>
      <c r="E40" s="59" t="s">
        <v>35</v>
      </c>
      <c r="F40" s="59" t="s">
        <v>35</v>
      </c>
      <c r="G40" s="59" t="s">
        <v>35</v>
      </c>
      <c r="H40" s="98"/>
      <c r="I40" s="98"/>
      <c r="J40" s="60" t="s">
        <v>35</v>
      </c>
      <c r="K40" s="60" t="s">
        <v>35</v>
      </c>
      <c r="L40" s="60" t="s">
        <v>35</v>
      </c>
      <c r="M40" s="99"/>
      <c r="N40" s="99"/>
      <c r="O40" s="61" t="s">
        <v>35</v>
      </c>
      <c r="P40" s="61" t="s">
        <v>35</v>
      </c>
      <c r="Q40" s="61" t="s">
        <v>35</v>
      </c>
      <c r="R40" s="100"/>
      <c r="S40" s="100"/>
      <c r="T40" s="62" t="s">
        <v>35</v>
      </c>
      <c r="U40" s="62" t="s">
        <v>35</v>
      </c>
      <c r="V40" s="62" t="s">
        <v>35</v>
      </c>
      <c r="W40" s="101"/>
      <c r="X40" s="102"/>
    </row>
    <row r="41" spans="1:24">
      <c r="A41" s="71"/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</row>
  </sheetData>
  <protectedRanges>
    <protectedRange password="D957" sqref="A11:X11 A12:I12 A13:X40" name="Plage1"/>
  </protectedRanges>
  <mergeCells count="10">
    <mergeCell ref="E16:I16"/>
    <mergeCell ref="J16:N16"/>
    <mergeCell ref="O16:S16"/>
    <mergeCell ref="T16:X16"/>
    <mergeCell ref="A1:D1"/>
    <mergeCell ref="E1:I1"/>
    <mergeCell ref="J1:N1"/>
    <mergeCell ref="O1:S1"/>
    <mergeCell ref="T1:X1"/>
    <mergeCell ref="E15:X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SEMAINE 1</vt:lpstr>
      <vt:lpstr>SEMAINE 2</vt:lpstr>
      <vt:lpstr>SEMAINE 3</vt:lpstr>
      <vt:lpstr>SEMAINE 4</vt:lpstr>
      <vt:lpstr>SEMAINE 5</vt:lpstr>
    </vt:vector>
  </TitlesOfParts>
  <Company>DEFI Informatique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</dc:creator>
  <cp:lastModifiedBy>philippe</cp:lastModifiedBy>
  <dcterms:created xsi:type="dcterms:W3CDTF">2013-03-25T08:01:09Z</dcterms:created>
  <dcterms:modified xsi:type="dcterms:W3CDTF">2013-05-22T09:34:01Z</dcterms:modified>
</cp:coreProperties>
</file>